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6. Forest and Environment\"/>
    </mc:Choice>
  </mc:AlternateContent>
  <xr:revisionPtr revIDLastSave="0" documentId="13_ncr:1_{5D5193E3-E53B-41C0-8693-308DC0FA4BF5}" xr6:coauthVersionLast="47" xr6:coauthVersionMax="47" xr10:uidLastSave="{00000000-0000-0000-0000-000000000000}"/>
  <bookViews>
    <workbookView xWindow="130" yWindow="270" windowWidth="19070" windowHeight="10070" activeTab="3" xr2:uid="{00000000-000D-0000-FFFF-FFFF00000000}"/>
  </bookViews>
  <sheets>
    <sheet name="Table 6.1" sheetId="5" r:id="rId1"/>
    <sheet name="Table 6.2" sheetId="6" r:id="rId2"/>
    <sheet name="Table 6.3" sheetId="7" r:id="rId3"/>
    <sheet name="Table 6.4" sheetId="8" r:id="rId4"/>
    <sheet name="Table 6.5" sheetId="3" r:id="rId5"/>
    <sheet name="Table 6.6" sheetId="4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7" i="6" l="1"/>
  <c r="O17" i="5"/>
  <c r="N17" i="5"/>
  <c r="P6" i="5"/>
  <c r="P7" i="5"/>
  <c r="P8" i="5"/>
  <c r="P9" i="5"/>
  <c r="P10" i="5"/>
  <c r="P11" i="5"/>
  <c r="P12" i="5"/>
  <c r="P13" i="5"/>
  <c r="P14" i="5"/>
  <c r="P15" i="5"/>
  <c r="P16" i="5"/>
  <c r="P5" i="5"/>
  <c r="P17" i="5" s="1"/>
  <c r="C17" i="6"/>
  <c r="D17" i="6"/>
  <c r="B17" i="6"/>
  <c r="C17" i="5"/>
  <c r="B17" i="5"/>
  <c r="D6" i="5"/>
  <c r="D17" i="5" s="1"/>
  <c r="D7" i="5"/>
  <c r="D8" i="5"/>
  <c r="D9" i="5"/>
  <c r="D10" i="5"/>
  <c r="D11" i="5"/>
  <c r="D12" i="5"/>
  <c r="D13" i="5"/>
  <c r="D14" i="5"/>
  <c r="D15" i="5"/>
  <c r="D16" i="5"/>
  <c r="D5" i="5"/>
  <c r="I17" i="5"/>
  <c r="H17" i="5"/>
  <c r="J6" i="5"/>
  <c r="J7" i="5"/>
  <c r="J8" i="5"/>
  <c r="J9" i="5"/>
  <c r="J10" i="5"/>
  <c r="J11" i="5"/>
  <c r="J12" i="5"/>
  <c r="J13" i="5"/>
  <c r="J14" i="5"/>
  <c r="J15" i="5"/>
  <c r="J16" i="5"/>
  <c r="J5" i="5"/>
  <c r="F17" i="6"/>
  <c r="G17" i="6"/>
  <c r="H17" i="6"/>
  <c r="I17" i="6"/>
  <c r="J17" i="6"/>
  <c r="K17" i="6"/>
  <c r="E17" i="6"/>
  <c r="L17" i="5"/>
  <c r="K17" i="5"/>
  <c r="M16" i="5"/>
  <c r="M15" i="5"/>
  <c r="M14" i="5"/>
  <c r="M13" i="5"/>
  <c r="M5" i="5"/>
  <c r="M6" i="5"/>
  <c r="M7" i="5"/>
  <c r="M8" i="5"/>
  <c r="M9" i="5"/>
  <c r="M11" i="5"/>
  <c r="M12" i="5"/>
  <c r="M10" i="5"/>
  <c r="C8" i="8"/>
  <c r="E8" i="8"/>
  <c r="E15" i="4"/>
  <c r="F12" i="4"/>
  <c r="F8" i="8" l="1"/>
  <c r="J17" i="5"/>
  <c r="M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AEFCF9E8-3A10-413F-9387-33E3B952EF7F}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Environment1.xls_x000D_
Worksheets:_x000D_
Section 6.10_x000D_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304DE370-F4B6-491D-B226-65B2783AF372}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Environment1.xls_x000D_
Worksheets:_x000D_
Section 6. 15_x000D_
</t>
        </r>
      </text>
    </comment>
  </commentList>
</comments>
</file>

<file path=xl/sharedStrings.xml><?xml version="1.0" encoding="utf-8"?>
<sst xmlns="http://schemas.openxmlformats.org/spreadsheetml/2006/main" count="126" uniqueCount="79">
  <si>
    <t>Name of Area/Parks</t>
  </si>
  <si>
    <t>Establishment year</t>
  </si>
  <si>
    <t>Total Area (Sq.km)</t>
  </si>
  <si>
    <t>Source: Pemagatshel Territorial Forest Division</t>
  </si>
  <si>
    <t>Table 6.4: Details of Quantity of Timber supplied and Royalties realized, Pema Gatshel Territorial Division (2021)</t>
  </si>
  <si>
    <t>Year</t>
  </si>
  <si>
    <t xml:space="preserve">Quantity of firewood supplied (M³)   </t>
  </si>
  <si>
    <t>Royalty (Nu)</t>
  </si>
  <si>
    <t>Quantity of timber (CFT)</t>
  </si>
  <si>
    <t>Royalty realized  (Nu.Millions)</t>
  </si>
  <si>
    <t>Total royalty realized(Nu)</t>
  </si>
  <si>
    <t xml:space="preserve">remarks </t>
  </si>
  <si>
    <r>
      <t>Table 6.5: Details of Community and Private Forest by number and area,</t>
    </r>
    <r>
      <rPr>
        <b/>
        <sz val="12"/>
        <color indexed="8"/>
        <rFont val="Times New Roman"/>
        <family val="1"/>
      </rPr>
      <t xml:space="preserve">  Pema Gatshel (2021)</t>
    </r>
  </si>
  <si>
    <t>Details</t>
  </si>
  <si>
    <t>Number</t>
  </si>
  <si>
    <t xml:space="preserve">Remarks </t>
  </si>
  <si>
    <t xml:space="preserve">Community Forest Management Group members (hhs.) </t>
  </si>
  <si>
    <t>Community Forest area coverage (Ha)</t>
  </si>
  <si>
    <t xml:space="preserve">Number of groups </t>
  </si>
  <si>
    <t xml:space="preserve">Pvt. Forest </t>
  </si>
  <si>
    <t xml:space="preserve">Pvt. Nursery </t>
  </si>
  <si>
    <t>Non-wood Forest Products Management Groups</t>
  </si>
  <si>
    <t>Detials</t>
  </si>
  <si>
    <r>
      <t xml:space="preserve">Damages caused by landslides </t>
    </r>
    <r>
      <rPr>
        <b/>
        <vertAlign val="superscript"/>
        <sz val="12"/>
        <rFont val="Calibri Light"/>
        <family val="2"/>
      </rPr>
      <t>1</t>
    </r>
  </si>
  <si>
    <t>Farmland (acres)</t>
  </si>
  <si>
    <t>Houses (number)</t>
  </si>
  <si>
    <t>Roads (km)</t>
  </si>
  <si>
    <r>
      <t xml:space="preserve">Damages caused by floods </t>
    </r>
    <r>
      <rPr>
        <b/>
        <vertAlign val="superscript"/>
        <sz val="12"/>
        <rFont val="Calibri Light"/>
        <family val="2"/>
      </rPr>
      <t>1</t>
    </r>
  </si>
  <si>
    <t>Crops affected  by drought (acres)</t>
  </si>
  <si>
    <t>…</t>
  </si>
  <si>
    <t>Crops damaged  by wild animals  (acres)</t>
  </si>
  <si>
    <t>Crops damaged by wind strom (Acres)  (food crop)</t>
  </si>
  <si>
    <t>..</t>
  </si>
  <si>
    <t xml:space="preserve">Incidence of forest fire </t>
  </si>
  <si>
    <t>Area damaged by forest fire (arce)</t>
  </si>
  <si>
    <r>
      <t xml:space="preserve">Incidence of earthquake (number of cases reported) </t>
    </r>
    <r>
      <rPr>
        <vertAlign val="superscript"/>
        <sz val="12"/>
        <rFont val="Calibri Light"/>
        <family val="2"/>
      </rPr>
      <t>1</t>
    </r>
  </si>
  <si>
    <t>Houses damaged  by earthquakes (number)</t>
  </si>
  <si>
    <r>
      <t xml:space="preserve">Houses/structures damaged by  fires (number) </t>
    </r>
    <r>
      <rPr>
        <vertAlign val="superscript"/>
        <sz val="12"/>
        <rFont val="Calibri Light"/>
        <family val="2"/>
      </rPr>
      <t>3</t>
    </r>
  </si>
  <si>
    <t>Month</t>
  </si>
  <si>
    <t>Max</t>
  </si>
  <si>
    <t>Min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</si>
  <si>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</si>
  <si>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</si>
  <si>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</si>
  <si>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</si>
  <si>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</si>
  <si>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</si>
  <si>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</si>
  <si>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</si>
  <si>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</si>
  <si>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</si>
  <si>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</si>
  <si>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</si>
  <si>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</si>
  <si>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Statistical Yearbook of Bhutan, NSB</t>
  </si>
  <si>
    <t>Source: Statistical Yearbook, NSB</t>
  </si>
  <si>
    <t>Table 6.3: Details of Protected Areas and Parks that falls within the Dzongkhag</t>
  </si>
  <si>
    <t>Pemagatshel</t>
  </si>
  <si>
    <t>Dungmin</t>
  </si>
  <si>
    <t>Yurung</t>
  </si>
  <si>
    <t>Annual Total Rainfall</t>
  </si>
  <si>
    <t>Table 6.2: Average Monthly Rainfall by Station, (2017-2021) (Millimeter)</t>
  </si>
  <si>
    <r>
      <t>Table 6.6: Land Area and Damages Caused by Types,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 xml:space="preserve"> Pema Gatshel (2013-2021)</t>
    </r>
  </si>
  <si>
    <t xml:space="preserve">Note: Crops damaged by wild  animals and wind strom in quantity Metric Ton (MT) </t>
  </si>
  <si>
    <t>Table 6.1: Average Monthly Temperature, (2017-2021), (Degree Celcius)</t>
  </si>
  <si>
    <t>JWS-RMNP Biological Corridor (BC 5)</t>
  </si>
  <si>
    <t>Source: National Statistical Yearbook, 2021, NSB</t>
  </si>
  <si>
    <t>Note: The total area includes the overall area of the biological corridor</t>
  </si>
  <si>
    <t>…..</t>
  </si>
  <si>
    <r>
      <t>Source:</t>
    </r>
    <r>
      <rPr>
        <vertAlign val="superscript"/>
        <sz val="11"/>
        <rFont val="Calibri Light"/>
        <family val="2"/>
      </rPr>
      <t xml:space="preserve"> </t>
    </r>
    <r>
      <rPr>
        <sz val="11"/>
        <rFont val="Calibri Light"/>
        <family val="2"/>
      </rPr>
      <t xml:space="preserve"> </t>
    </r>
    <r>
      <rPr>
        <vertAlign val="superscript"/>
        <sz val="11"/>
        <rFont val="Calibri Light"/>
        <family val="2"/>
      </rPr>
      <t xml:space="preserve">1 </t>
    </r>
    <r>
      <rPr>
        <sz val="11"/>
        <rFont val="Calibri Light"/>
        <family val="2"/>
      </rPr>
      <t>Dzongkhag Agriculture section &amp; Dzongkhag Disaster Management, Pemagatshel</t>
    </r>
  </si>
  <si>
    <t>….</t>
  </si>
  <si>
    <r>
      <t xml:space="preserve">Acreage of reforestation </t>
    </r>
    <r>
      <rPr>
        <vertAlign val="superscript"/>
        <sz val="12"/>
        <rFont val="Calibri Light"/>
        <family val="2"/>
      </rPr>
      <t>2</t>
    </r>
  </si>
  <si>
    <t>nil</t>
  </si>
  <si>
    <t>Pemagatshel Division</t>
  </si>
  <si>
    <t>For rural purpose(whole division)</t>
  </si>
  <si>
    <t>PG Range</t>
  </si>
  <si>
    <t>Yurung Range</t>
  </si>
  <si>
    <t>Nganglam Range</t>
  </si>
  <si>
    <t>Source: Forest Division, Pemagatshel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</si>
</sst>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_)"/>
    <numFmt numFmtId="165" formatCode="0.0_)"/>
    <numFmt numFmtId="166" formatCode="0.0"/>
    <numFmt numFmtId="167" formatCode="#,##0.0_);\(#,##0.0\)"/>
    <numFmt numFmtId="168" formatCode="_(* #,##0.0_);_(* \(#,##0.0\);_(* &quot;-&quot;??_);_(@_)"/>
    <numFmt numFmtId="169" formatCode="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name val="Courier"/>
      <family val="3"/>
    </font>
    <font>
      <sz val="12"/>
      <color theme="1"/>
      <name val="Times New Roman"/>
      <family val="1"/>
    </font>
    <font>
      <b/>
      <sz val="9"/>
      <color indexed="81"/>
      <name val="Tahoma"/>
      <family val="2"/>
    </font>
    <font>
      <b/>
      <sz val="12"/>
      <color indexed="8"/>
      <name val="Times New Roman"/>
      <family val="1"/>
    </font>
    <font>
      <sz val="11"/>
      <color theme="1"/>
      <name val="Calibri"/>
      <family val="2"/>
    </font>
    <font>
      <b/>
      <sz val="12"/>
      <name val="Calibri Light"/>
      <family val="2"/>
      <scheme val="major"/>
    </font>
    <font>
      <b/>
      <sz val="12"/>
      <color indexed="10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vertAlign val="superscript"/>
      <sz val="12"/>
      <name val="Calibri Light"/>
      <family val="2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perscript"/>
      <sz val="12"/>
      <name val="Calibri Light"/>
      <family val="2"/>
    </font>
    <font>
      <sz val="11"/>
      <name val="Calibri Light"/>
      <family val="2"/>
      <scheme val="major"/>
    </font>
    <font>
      <vertAlign val="superscript"/>
      <sz val="11"/>
      <name val="Calibri Light"/>
      <family val="2"/>
    </font>
    <font>
      <sz val="11"/>
      <name val="Calibri Light"/>
      <family val="2"/>
    </font>
    <font>
      <b/>
      <sz val="12"/>
      <color indexed="8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indexed="8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</cellStyleXfs>
  <cellXfs count="174">
    <xf numFmtId="0" fontId="0" fillId="0" borderId="0" xfId="0"/>
    <xf numFmtId="0" fontId="3" fillId="0" borderId="2" xfId="0" applyFont="1" applyBorder="1" applyAlignment="1">
      <alignment horizontal="right" vertical="center"/>
    </xf>
    <xf numFmtId="165" fontId="3" fillId="0" borderId="0" xfId="2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/>
    <xf numFmtId="1" fontId="5" fillId="0" borderId="2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13" xfId="0" applyFont="1" applyBorder="1" applyAlignment="1">
      <alignment vertical="center"/>
    </xf>
    <xf numFmtId="0" fontId="16" fillId="0" borderId="15" xfId="0" applyFont="1" applyBorder="1" applyAlignment="1">
      <alignment horizontal="left" vertical="center" indent="2"/>
    </xf>
    <xf numFmtId="0" fontId="9" fillId="0" borderId="15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16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0" xfId="0"/>
    <xf numFmtId="0" fontId="9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right" vertical="center"/>
    </xf>
    <xf numFmtId="166" fontId="12" fillId="0" borderId="9" xfId="0" applyNumberFormat="1" applyFont="1" applyFill="1" applyBorder="1" applyAlignment="1">
      <alignment horizontal="right" vertical="center"/>
    </xf>
    <xf numFmtId="0" fontId="12" fillId="0" borderId="17" xfId="0" applyFont="1" applyFill="1" applyBorder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166" fontId="12" fillId="0" borderId="17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65" fontId="9" fillId="0" borderId="2" xfId="3" applyNumberFormat="1" applyFont="1" applyFill="1" applyBorder="1" applyAlignment="1" applyProtection="1">
      <alignment horizontal="center" vertical="center"/>
    </xf>
    <xf numFmtId="2" fontId="12" fillId="0" borderId="17" xfId="0" applyNumberFormat="1" applyFont="1" applyFill="1" applyBorder="1" applyAlignment="1">
      <alignment horizontal="right" vertical="center"/>
    </xf>
    <xf numFmtId="2" fontId="12" fillId="0" borderId="18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0" fillId="0" borderId="0" xfId="0"/>
    <xf numFmtId="166" fontId="12" fillId="0" borderId="17" xfId="0" applyNumberFormat="1" applyFont="1" applyFill="1" applyBorder="1" applyAlignment="1">
      <alignment horizontal="right"/>
    </xf>
    <xf numFmtId="166" fontId="12" fillId="0" borderId="18" xfId="0" applyNumberFormat="1" applyFont="1" applyFill="1" applyBorder="1" applyAlignment="1">
      <alignment horizontal="right"/>
    </xf>
    <xf numFmtId="0" fontId="16" fillId="0" borderId="0" xfId="0" applyFont="1" applyFill="1" applyBorder="1" applyAlignment="1"/>
    <xf numFmtId="0" fontId="13" fillId="0" borderId="0" xfId="0" applyFont="1" applyAlignment="1">
      <alignment horizontal="center"/>
    </xf>
    <xf numFmtId="165" fontId="16" fillId="0" borderId="4" xfId="2" applyNumberFormat="1" applyFont="1" applyFill="1" applyBorder="1" applyAlignment="1" applyProtection="1">
      <alignment vertical="center"/>
    </xf>
    <xf numFmtId="166" fontId="12" fillId="0" borderId="9" xfId="0" applyNumberFormat="1" applyFont="1" applyFill="1" applyBorder="1" applyAlignment="1">
      <alignment horizontal="right"/>
    </xf>
    <xf numFmtId="165" fontId="16" fillId="0" borderId="5" xfId="2" applyNumberFormat="1" applyFont="1" applyFill="1" applyBorder="1" applyAlignment="1" applyProtection="1">
      <alignment vertical="center"/>
    </xf>
    <xf numFmtId="165" fontId="16" fillId="0" borderId="6" xfId="2" applyNumberFormat="1" applyFont="1" applyFill="1" applyBorder="1" applyAlignment="1" applyProtection="1">
      <alignment vertical="center"/>
    </xf>
    <xf numFmtId="165" fontId="16" fillId="0" borderId="7" xfId="3" applyNumberFormat="1" applyFont="1" applyFill="1" applyBorder="1" applyAlignment="1" applyProtection="1">
      <alignment vertical="center" wrapText="1"/>
    </xf>
    <xf numFmtId="167" fontId="12" fillId="0" borderId="13" xfId="1" applyNumberFormat="1" applyFont="1" applyFill="1" applyBorder="1" applyAlignment="1">
      <alignment horizontal="right"/>
    </xf>
    <xf numFmtId="166" fontId="12" fillId="0" borderId="15" xfId="0" applyNumberFormat="1" applyFont="1" applyFill="1" applyBorder="1" applyAlignment="1">
      <alignment horizontal="right"/>
    </xf>
    <xf numFmtId="168" fontId="17" fillId="0" borderId="15" xfId="1" applyNumberFormat="1" applyFont="1" applyFill="1" applyBorder="1" applyAlignment="1">
      <alignment horizontal="right"/>
    </xf>
    <xf numFmtId="167" fontId="12" fillId="0" borderId="15" xfId="1" applyNumberFormat="1" applyFont="1" applyFill="1" applyBorder="1" applyAlignment="1">
      <alignment horizontal="right"/>
    </xf>
    <xf numFmtId="168" fontId="17" fillId="0" borderId="16" xfId="1" applyNumberFormat="1" applyFont="1" applyFill="1" applyBorder="1" applyAlignment="1">
      <alignment horizontal="right"/>
    </xf>
    <xf numFmtId="166" fontId="12" fillId="0" borderId="14" xfId="0" applyNumberFormat="1" applyFont="1" applyFill="1" applyBorder="1" applyAlignment="1">
      <alignment horizontal="right"/>
    </xf>
    <xf numFmtId="166" fontId="12" fillId="0" borderId="0" xfId="0" applyNumberFormat="1" applyFont="1" applyFill="1" applyBorder="1" applyAlignment="1">
      <alignment horizontal="right"/>
    </xf>
    <xf numFmtId="165" fontId="16" fillId="0" borderId="14" xfId="3" applyNumberFormat="1" applyFont="1" applyFill="1" applyBorder="1" applyAlignment="1" applyProtection="1">
      <alignment vertical="center" wrapText="1"/>
    </xf>
    <xf numFmtId="0" fontId="24" fillId="0" borderId="17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2" fontId="12" fillId="0" borderId="0" xfId="0" applyNumberFormat="1" applyFont="1" applyFill="1" applyBorder="1" applyAlignment="1">
      <alignment horizontal="right" vertical="center"/>
    </xf>
    <xf numFmtId="165" fontId="9" fillId="0" borderId="0" xfId="3" applyNumberFormat="1" applyFont="1" applyFill="1" applyBorder="1" applyAlignment="1" applyProtection="1">
      <alignment horizontal="center" vertical="center"/>
    </xf>
    <xf numFmtId="165" fontId="9" fillId="0" borderId="3" xfId="3" applyNumberFormat="1" applyFont="1" applyFill="1" applyBorder="1" applyAlignment="1" applyProtection="1">
      <alignment horizontal="center" vertical="center"/>
    </xf>
    <xf numFmtId="165" fontId="16" fillId="0" borderId="2" xfId="2" applyNumberFormat="1" applyFont="1" applyFill="1" applyBorder="1" applyAlignment="1" applyProtection="1">
      <alignment vertical="center"/>
    </xf>
    <xf numFmtId="2" fontId="12" fillId="0" borderId="8" xfId="0" applyNumberFormat="1" applyFont="1" applyFill="1" applyBorder="1" applyAlignment="1">
      <alignment horizontal="right" vertical="center"/>
    </xf>
    <xf numFmtId="164" fontId="24" fillId="0" borderId="2" xfId="2" applyNumberFormat="1" applyFont="1" applyFill="1" applyBorder="1" applyAlignment="1" applyProtection="1">
      <alignment horizontal="center" vertical="center"/>
    </xf>
    <xf numFmtId="168" fontId="17" fillId="0" borderId="7" xfId="1" applyNumberFormat="1" applyFont="1" applyFill="1" applyBorder="1" applyAlignment="1">
      <alignment horizontal="right"/>
    </xf>
    <xf numFmtId="168" fontId="17" fillId="0" borderId="8" xfId="1" applyNumberFormat="1" applyFont="1" applyFill="1" applyBorder="1" applyAlignment="1">
      <alignment horizontal="right"/>
    </xf>
    <xf numFmtId="168" fontId="17" fillId="0" borderId="3" xfId="1" applyNumberFormat="1" applyFont="1" applyFill="1" applyBorder="1" applyAlignment="1">
      <alignment horizontal="right"/>
    </xf>
    <xf numFmtId="0" fontId="17" fillId="0" borderId="15" xfId="0" applyFont="1" applyBorder="1"/>
    <xf numFmtId="0" fontId="17" fillId="0" borderId="0" xfId="0" applyFont="1" applyBorder="1"/>
    <xf numFmtId="169" fontId="17" fillId="0" borderId="0" xfId="0" applyNumberFormat="1" applyFont="1" applyBorder="1"/>
    <xf numFmtId="165" fontId="16" fillId="0" borderId="3" xfId="3" applyNumberFormat="1" applyFont="1" applyFill="1" applyBorder="1" applyAlignment="1" applyProtection="1">
      <alignment vertical="center" wrapText="1"/>
    </xf>
    <xf numFmtId="2" fontId="12" fillId="0" borderId="2" xfId="0" applyNumberFormat="1" applyFont="1" applyFill="1" applyBorder="1" applyAlignment="1">
      <alignment horizontal="right" vertical="center"/>
    </xf>
    <xf numFmtId="165" fontId="16" fillId="0" borderId="1" xfId="2" applyNumberFormat="1" applyFont="1" applyFill="1" applyBorder="1" applyAlignment="1" applyProtection="1">
      <alignment vertical="center"/>
    </xf>
    <xf numFmtId="165" fontId="16" fillId="0" borderId="13" xfId="2" applyNumberFormat="1" applyFont="1" applyFill="1" applyBorder="1" applyAlignment="1" applyProtection="1">
      <alignment vertical="center"/>
    </xf>
    <xf numFmtId="165" fontId="16" fillId="0" borderId="15" xfId="2" applyNumberFormat="1" applyFont="1" applyFill="1" applyBorder="1" applyAlignment="1" applyProtection="1">
      <alignment vertical="center"/>
    </xf>
    <xf numFmtId="165" fontId="16" fillId="0" borderId="16" xfId="2" applyNumberFormat="1" applyFont="1" applyFill="1" applyBorder="1" applyAlignment="1" applyProtection="1">
      <alignment vertical="center"/>
    </xf>
    <xf numFmtId="166" fontId="12" fillId="0" borderId="18" xfId="0" applyNumberFormat="1" applyFont="1" applyFill="1" applyBorder="1" applyAlignment="1">
      <alignment horizontal="right" vertical="center"/>
    </xf>
    <xf numFmtId="166" fontId="12" fillId="0" borderId="2" xfId="0" applyNumberFormat="1" applyFont="1" applyFill="1" applyBorder="1" applyAlignment="1">
      <alignment horizontal="right" vertical="center"/>
    </xf>
    <xf numFmtId="165" fontId="16" fillId="0" borderId="7" xfId="2" applyNumberFormat="1" applyFont="1" applyFill="1" applyBorder="1" applyAlignment="1" applyProtection="1">
      <alignment vertical="center"/>
    </xf>
    <xf numFmtId="0" fontId="16" fillId="0" borderId="16" xfId="0" applyFont="1" applyFill="1" applyBorder="1" applyAlignment="1">
      <alignment horizontal="left" vertical="center"/>
    </xf>
    <xf numFmtId="165" fontId="26" fillId="0" borderId="15" xfId="2" applyNumberFormat="1" applyFont="1" applyFill="1" applyBorder="1" applyAlignment="1" applyProtection="1">
      <alignment horizontal="center" vertical="center"/>
    </xf>
    <xf numFmtId="165" fontId="16" fillId="0" borderId="2" xfId="3" applyNumberFormat="1" applyFont="1" applyFill="1" applyBorder="1" applyAlignment="1" applyProtection="1">
      <alignment vertical="center"/>
    </xf>
    <xf numFmtId="165" fontId="9" fillId="0" borderId="1" xfId="2" applyNumberFormat="1" applyFont="1" applyFill="1" applyBorder="1" applyAlignment="1" applyProtection="1">
      <alignment horizontal="center" vertical="center"/>
    </xf>
    <xf numFmtId="165" fontId="9" fillId="0" borderId="0" xfId="2" applyNumberFormat="1" applyFont="1" applyFill="1" applyBorder="1" applyAlignment="1" applyProtection="1">
      <alignment horizontal="center" vertical="center"/>
    </xf>
    <xf numFmtId="164" fontId="24" fillId="0" borderId="2" xfId="2" applyNumberFormat="1" applyFont="1" applyFill="1" applyBorder="1" applyAlignment="1" applyProtection="1">
      <alignment vertical="center"/>
    </xf>
    <xf numFmtId="164" fontId="24" fillId="0" borderId="0" xfId="2" applyNumberFormat="1" applyFont="1" applyFill="1" applyBorder="1" applyAlignment="1" applyProtection="1">
      <alignment vertical="center"/>
    </xf>
    <xf numFmtId="165" fontId="16" fillId="0" borderId="0" xfId="3" applyNumberFormat="1" applyFont="1" applyFill="1" applyBorder="1" applyAlignment="1" applyProtection="1">
      <alignment vertical="center" wrapText="1"/>
    </xf>
    <xf numFmtId="166" fontId="12" fillId="0" borderId="2" xfId="0" applyNumberFormat="1" applyFont="1" applyFill="1" applyBorder="1" applyAlignment="1">
      <alignment horizontal="right"/>
    </xf>
    <xf numFmtId="166" fontId="12" fillId="0" borderId="4" xfId="0" applyNumberFormat="1" applyFont="1" applyFill="1" applyBorder="1" applyAlignment="1">
      <alignment horizontal="right"/>
    </xf>
    <xf numFmtId="166" fontId="12" fillId="0" borderId="5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43" fontId="17" fillId="0" borderId="0" xfId="1" applyFont="1" applyFill="1" applyBorder="1" applyAlignment="1"/>
    <xf numFmtId="0" fontId="24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 vertical="center" indent="2"/>
    </xf>
    <xf numFmtId="43" fontId="17" fillId="0" borderId="0" xfId="1" applyFont="1" applyFill="1" applyBorder="1" applyAlignment="1">
      <alignment horizontal="right" vertical="center"/>
    </xf>
    <xf numFmtId="0" fontId="24" fillId="0" borderId="3" xfId="0" applyFont="1" applyFill="1" applyBorder="1" applyAlignment="1">
      <alignment horizontal="left" wrapText="1"/>
    </xf>
    <xf numFmtId="164" fontId="17" fillId="0" borderId="2" xfId="0" applyNumberFormat="1" applyFont="1" applyFill="1" applyBorder="1" applyAlignment="1" applyProtection="1">
      <alignment horizontal="center" vertical="center" wrapText="1"/>
    </xf>
    <xf numFmtId="43" fontId="17" fillId="0" borderId="2" xfId="1" applyNumberFormat="1" applyFont="1" applyFill="1" applyBorder="1" applyAlignment="1"/>
    <xf numFmtId="0" fontId="12" fillId="0" borderId="4" xfId="1" applyNumberFormat="1" applyFont="1" applyFill="1" applyBorder="1" applyAlignment="1">
      <alignment horizontal="right" vertical="center"/>
    </xf>
    <xf numFmtId="0" fontId="16" fillId="0" borderId="5" xfId="1" applyNumberFormat="1" applyFont="1" applyFill="1" applyBorder="1" applyAlignment="1">
      <alignment horizontal="right" vertical="center"/>
    </xf>
    <xf numFmtId="0" fontId="12" fillId="0" borderId="5" xfId="1" applyNumberFormat="1" applyFont="1" applyFill="1" applyBorder="1" applyAlignment="1">
      <alignment horizontal="right" vertical="center"/>
    </xf>
    <xf numFmtId="0" fontId="12" fillId="0" borderId="6" xfId="1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165" fontId="16" fillId="0" borderId="4" xfId="3" applyNumberFormat="1" applyFont="1" applyFill="1" applyBorder="1" applyAlignment="1" applyProtection="1">
      <alignment vertical="center" wrapText="1"/>
    </xf>
    <xf numFmtId="166" fontId="12" fillId="0" borderId="6" xfId="0" applyNumberFormat="1" applyFont="1" applyFill="1" applyBorder="1" applyAlignment="1">
      <alignment horizontal="right"/>
    </xf>
    <xf numFmtId="168" fontId="17" fillId="0" borderId="2" xfId="1" applyNumberFormat="1" applyFont="1" applyFill="1" applyBorder="1" applyAlignment="1">
      <alignment horizontal="right"/>
    </xf>
    <xf numFmtId="166" fontId="25" fillId="0" borderId="5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right" vertical="center"/>
    </xf>
    <xf numFmtId="166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right" vertical="center"/>
    </xf>
    <xf numFmtId="166" fontId="12" fillId="0" borderId="4" xfId="0" applyNumberFormat="1" applyFont="1" applyFill="1" applyBorder="1" applyAlignment="1">
      <alignment horizontal="right" vertical="center"/>
    </xf>
    <xf numFmtId="0" fontId="12" fillId="0" borderId="4" xfId="0" applyNumberFormat="1" applyFont="1" applyFill="1" applyBorder="1" applyAlignment="1">
      <alignment horizontal="right" vertical="center"/>
    </xf>
    <xf numFmtId="166" fontId="12" fillId="0" borderId="6" xfId="0" applyNumberFormat="1" applyFont="1" applyFill="1" applyBorder="1" applyAlignment="1">
      <alignment horizontal="right" vertical="center"/>
    </xf>
    <xf numFmtId="0" fontId="12" fillId="0" borderId="5" xfId="0" applyNumberFormat="1" applyFont="1" applyFill="1" applyBorder="1" applyAlignment="1">
      <alignment horizontal="right" vertical="center"/>
    </xf>
    <xf numFmtId="166" fontId="12" fillId="0" borderId="3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5" xfId="0" applyFont="1" applyBorder="1" applyAlignment="1">
      <alignment vertical="center"/>
    </xf>
    <xf numFmtId="0" fontId="27" fillId="0" borderId="0" xfId="0" applyFont="1"/>
    <xf numFmtId="0" fontId="9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5" fontId="9" fillId="0" borderId="0" xfId="2" applyNumberFormat="1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164" fontId="24" fillId="0" borderId="7" xfId="2" applyNumberFormat="1" applyFont="1" applyFill="1" applyBorder="1" applyAlignment="1" applyProtection="1">
      <alignment horizontal="center" vertical="center"/>
    </xf>
    <xf numFmtId="164" fontId="24" fillId="0" borderId="8" xfId="2" applyNumberFormat="1" applyFont="1" applyFill="1" applyBorder="1" applyAlignment="1" applyProtection="1">
      <alignment horizontal="center" vertical="center"/>
    </xf>
    <xf numFmtId="164" fontId="24" fillId="0" borderId="3" xfId="2" applyNumberFormat="1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4">
    <cellStyle name="Comma" xfId="1" builtinId="3"/>
    <cellStyle name="Normal" xfId="0" builtinId="0"/>
    <cellStyle name="Normal_Tab5.5" xfId="3" xr:uid="{64215E8F-9F4F-43FA-8020-B36780CE6381}"/>
    <cellStyle name="Normal_Tab5.6" xfId="2" xr:uid="{7809AEDA-A8F8-4556-89CD-846A144D36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7A767-00FE-404A-BD54-95EED185AB27}">
  <dimension ref="A1:S18"/>
  <sheetViews>
    <sheetView workbookViewId="0">
      <selection activeCell="L11" sqref="L11"/>
    </sheetView>
  </sheetViews>
  <sheetFormatPr defaultRowHeight="14.5" x14ac:dyDescent="0.35"/>
  <cols>
    <col min="1" max="1" width="11.1796875" customWidth="1"/>
    <col min="2" max="4" width="8.7265625" style="48"/>
  </cols>
  <sheetData>
    <row r="1" spans="1:19" ht="15.5" x14ac:dyDescent="0.35">
      <c r="A1" s="145" t="s">
        <v>64</v>
      </c>
      <c r="B1" s="145"/>
      <c r="C1" s="145"/>
      <c r="D1" s="145"/>
      <c r="E1" s="145"/>
      <c r="F1" s="145"/>
      <c r="G1" s="145"/>
      <c r="H1" s="145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15.5" x14ac:dyDescent="0.35">
      <c r="A2" s="32"/>
      <c r="B2" s="32"/>
      <c r="C2" s="32"/>
      <c r="D2" s="32"/>
      <c r="E2" s="33"/>
      <c r="F2" s="40"/>
      <c r="G2" s="40"/>
      <c r="H2" s="40"/>
      <c r="I2" s="40"/>
      <c r="J2" s="40"/>
      <c r="K2" s="41"/>
      <c r="L2" s="147"/>
      <c r="M2" s="147"/>
      <c r="N2" s="41"/>
      <c r="O2" s="146"/>
      <c r="P2" s="146"/>
      <c r="Q2" s="40"/>
      <c r="R2" s="146"/>
      <c r="S2" s="146"/>
    </row>
    <row r="3" spans="1:19" ht="15.5" x14ac:dyDescent="0.35">
      <c r="A3" s="148" t="s">
        <v>38</v>
      </c>
      <c r="B3" s="152">
        <v>2017</v>
      </c>
      <c r="C3" s="153"/>
      <c r="D3" s="150"/>
      <c r="E3" s="150">
        <v>2018</v>
      </c>
      <c r="F3" s="151"/>
      <c r="G3" s="151"/>
      <c r="H3" s="151">
        <v>2019</v>
      </c>
      <c r="I3" s="151"/>
      <c r="J3" s="151"/>
      <c r="K3" s="151">
        <v>2020</v>
      </c>
      <c r="L3" s="151"/>
      <c r="M3" s="151"/>
      <c r="N3" s="152">
        <v>2021</v>
      </c>
      <c r="O3" s="153"/>
      <c r="P3" s="150"/>
      <c r="Q3" s="145"/>
      <c r="R3" s="145"/>
      <c r="S3" s="145"/>
    </row>
    <row r="4" spans="1:19" ht="15.5" x14ac:dyDescent="0.35">
      <c r="A4" s="149"/>
      <c r="B4" s="130" t="s">
        <v>39</v>
      </c>
      <c r="C4" s="130" t="s">
        <v>40</v>
      </c>
      <c r="D4" s="131" t="s">
        <v>41</v>
      </c>
      <c r="E4" s="79" t="s">
        <v>39</v>
      </c>
      <c r="F4" s="42" t="s">
        <v>40</v>
      </c>
      <c r="G4" s="42" t="s">
        <v>41</v>
      </c>
      <c r="H4" s="42" t="s">
        <v>39</v>
      </c>
      <c r="I4" s="42" t="s">
        <v>40</v>
      </c>
      <c r="J4" s="79" t="s">
        <v>41</v>
      </c>
      <c r="K4" s="42" t="s">
        <v>39</v>
      </c>
      <c r="L4" s="42" t="s">
        <v>40</v>
      </c>
      <c r="M4" s="79" t="s">
        <v>41</v>
      </c>
      <c r="N4" s="42" t="s">
        <v>39</v>
      </c>
      <c r="O4" s="42" t="s">
        <v>40</v>
      </c>
      <c r="P4" s="79" t="s">
        <v>41</v>
      </c>
      <c r="Q4" s="78"/>
      <c r="R4" s="78"/>
      <c r="S4" s="78"/>
    </row>
    <row r="5" spans="1:19" ht="15.5" x14ac:dyDescent="0.35">
      <c r="A5" s="55" t="s">
        <v>42</v>
      </c>
      <c r="B5" s="53">
        <v>17.3</v>
      </c>
      <c r="C5" s="92">
        <v>5.0999999999999996</v>
      </c>
      <c r="D5" s="53">
        <f>AVERAGE(B5,C5)</f>
        <v>11.2</v>
      </c>
      <c r="E5" s="132">
        <v>16.2</v>
      </c>
      <c r="F5" s="137">
        <v>5.5</v>
      </c>
      <c r="G5" s="34">
        <v>10.85</v>
      </c>
      <c r="H5" s="138">
        <v>18.2</v>
      </c>
      <c r="I5" s="140">
        <v>4</v>
      </c>
      <c r="J5" s="35">
        <f>AVERAGE(H5,I5)</f>
        <v>11.1</v>
      </c>
      <c r="K5" s="137">
        <v>14.9</v>
      </c>
      <c r="L5" s="132">
        <v>3.9</v>
      </c>
      <c r="M5" s="38">
        <f t="shared" ref="M5:M9" si="0">(K5+L5)/2</f>
        <v>9.4</v>
      </c>
      <c r="N5" s="134">
        <v>15.3</v>
      </c>
      <c r="O5" s="134">
        <v>6.2</v>
      </c>
      <c r="P5" s="38">
        <f>AVERAGE(N5:O5)</f>
        <v>10.75</v>
      </c>
      <c r="Q5" s="37"/>
      <c r="R5" s="37"/>
      <c r="S5" s="77"/>
    </row>
    <row r="6" spans="1:19" ht="15.5" x14ac:dyDescent="0.35">
      <c r="A6" s="55" t="s">
        <v>43</v>
      </c>
      <c r="B6" s="55">
        <v>18.600000000000001</v>
      </c>
      <c r="C6" s="93">
        <v>7.6</v>
      </c>
      <c r="D6" s="55">
        <f t="shared" ref="D6:D16" si="1">AVERAGE(B6,C6)</f>
        <v>13.100000000000001</v>
      </c>
      <c r="E6" s="133">
        <v>17.399999999999999</v>
      </c>
      <c r="F6" s="133">
        <v>7.2</v>
      </c>
      <c r="G6" s="36">
        <v>12.3</v>
      </c>
      <c r="H6" s="133">
        <v>17</v>
      </c>
      <c r="I6" s="133">
        <v>6.6</v>
      </c>
      <c r="J6" s="38">
        <f t="shared" ref="J6:J16" si="2">AVERAGE(H6,I6)</f>
        <v>11.8</v>
      </c>
      <c r="K6" s="134">
        <v>17</v>
      </c>
      <c r="L6" s="133">
        <v>5.4</v>
      </c>
      <c r="M6" s="38">
        <f t="shared" si="0"/>
        <v>11.2</v>
      </c>
      <c r="N6" s="134">
        <v>18.3</v>
      </c>
      <c r="O6" s="134">
        <v>6.9</v>
      </c>
      <c r="P6" s="38">
        <f t="shared" ref="P6:P16" si="3">AVERAGE(N6:O6)</f>
        <v>12.600000000000001</v>
      </c>
      <c r="Q6" s="37"/>
      <c r="R6" s="37"/>
      <c r="S6" s="77"/>
    </row>
    <row r="7" spans="1:19" ht="15.5" x14ac:dyDescent="0.35">
      <c r="A7" s="55" t="s">
        <v>44</v>
      </c>
      <c r="B7" s="55">
        <v>18.399999999999999</v>
      </c>
      <c r="C7" s="93">
        <v>9.1999999999999993</v>
      </c>
      <c r="D7" s="55">
        <f t="shared" si="1"/>
        <v>13.799999999999999</v>
      </c>
      <c r="E7" s="134">
        <v>21</v>
      </c>
      <c r="F7" s="133">
        <v>10.1</v>
      </c>
      <c r="G7" s="36">
        <v>15.55</v>
      </c>
      <c r="H7" s="134">
        <v>18.899999999999999</v>
      </c>
      <c r="I7" s="134">
        <v>8.3000000000000007</v>
      </c>
      <c r="J7" s="38">
        <f t="shared" si="2"/>
        <v>13.6</v>
      </c>
      <c r="K7" s="134">
        <v>21.2</v>
      </c>
      <c r="L7" s="133">
        <v>9.1</v>
      </c>
      <c r="M7" s="38">
        <f t="shared" si="0"/>
        <v>15.149999999999999</v>
      </c>
      <c r="N7" s="134">
        <v>21.2</v>
      </c>
      <c r="O7" s="134">
        <v>10.199999999999999</v>
      </c>
      <c r="P7" s="38">
        <f t="shared" si="3"/>
        <v>15.7</v>
      </c>
      <c r="Q7" s="37"/>
      <c r="R7" s="37"/>
      <c r="S7" s="77"/>
    </row>
    <row r="8" spans="1:19" ht="15.5" x14ac:dyDescent="0.35">
      <c r="A8" s="55" t="s">
        <v>45</v>
      </c>
      <c r="B8" s="55">
        <v>21.9</v>
      </c>
      <c r="C8" s="93">
        <v>13.2</v>
      </c>
      <c r="D8" s="55">
        <f t="shared" si="1"/>
        <v>17.549999999999997</v>
      </c>
      <c r="E8" s="133">
        <v>23.3</v>
      </c>
      <c r="F8" s="133">
        <v>12.7</v>
      </c>
      <c r="G8" s="36">
        <v>18</v>
      </c>
      <c r="H8" s="134">
        <v>22.6</v>
      </c>
      <c r="I8" s="134">
        <v>12.5</v>
      </c>
      <c r="J8" s="38">
        <f t="shared" si="2"/>
        <v>17.55</v>
      </c>
      <c r="K8" s="134">
        <v>21.8</v>
      </c>
      <c r="L8" s="133">
        <v>12</v>
      </c>
      <c r="M8" s="38">
        <f t="shared" si="0"/>
        <v>16.899999999999999</v>
      </c>
      <c r="N8" s="134">
        <v>25.3</v>
      </c>
      <c r="O8" s="134">
        <v>12.2</v>
      </c>
      <c r="P8" s="38">
        <f t="shared" si="3"/>
        <v>18.75</v>
      </c>
      <c r="Q8" s="37"/>
      <c r="R8" s="37"/>
      <c r="S8" s="77"/>
    </row>
    <row r="9" spans="1:19" ht="15.5" x14ac:dyDescent="0.35">
      <c r="A9" s="55" t="s">
        <v>46</v>
      </c>
      <c r="B9" s="55">
        <v>24.1</v>
      </c>
      <c r="C9" s="93">
        <v>16.3</v>
      </c>
      <c r="D9" s="55">
        <f t="shared" si="1"/>
        <v>20.200000000000003</v>
      </c>
      <c r="E9" s="133">
        <v>23.6</v>
      </c>
      <c r="F9" s="134">
        <v>15.2</v>
      </c>
      <c r="G9" s="36">
        <v>19.399999999999999</v>
      </c>
      <c r="H9" s="134">
        <v>22.2</v>
      </c>
      <c r="I9" s="134">
        <v>16.100000000000001</v>
      </c>
      <c r="J9" s="38">
        <f t="shared" si="2"/>
        <v>19.149999999999999</v>
      </c>
      <c r="K9" s="134">
        <v>22</v>
      </c>
      <c r="L9" s="133">
        <v>14.7</v>
      </c>
      <c r="M9" s="38">
        <f t="shared" si="0"/>
        <v>18.350000000000001</v>
      </c>
      <c r="N9" s="134">
        <v>23.9</v>
      </c>
      <c r="O9" s="134">
        <v>15.7</v>
      </c>
      <c r="P9" s="38">
        <f t="shared" si="3"/>
        <v>19.799999999999997</v>
      </c>
      <c r="Q9" s="37"/>
      <c r="R9" s="37"/>
      <c r="S9" s="77"/>
    </row>
    <row r="10" spans="1:19" ht="15.5" x14ac:dyDescent="0.35">
      <c r="A10" s="55" t="s">
        <v>47</v>
      </c>
      <c r="B10" s="55">
        <v>25.1</v>
      </c>
      <c r="C10" s="93">
        <v>18</v>
      </c>
      <c r="D10" s="55">
        <f t="shared" si="1"/>
        <v>21.55</v>
      </c>
      <c r="E10" s="133">
        <v>25.4</v>
      </c>
      <c r="F10" s="133">
        <v>18.600000000000001</v>
      </c>
      <c r="G10" s="36">
        <v>22</v>
      </c>
      <c r="H10" s="134">
        <v>25.5</v>
      </c>
      <c r="I10" s="134">
        <v>17.8</v>
      </c>
      <c r="J10" s="38">
        <f t="shared" si="2"/>
        <v>21.65</v>
      </c>
      <c r="K10" s="134">
        <v>23.7</v>
      </c>
      <c r="L10" s="133">
        <v>17.8</v>
      </c>
      <c r="M10" s="38">
        <f>(K10+L10)/2</f>
        <v>20.75</v>
      </c>
      <c r="N10" s="134">
        <v>25.2</v>
      </c>
      <c r="O10" s="134">
        <v>18.5</v>
      </c>
      <c r="P10" s="38">
        <f t="shared" si="3"/>
        <v>21.85</v>
      </c>
      <c r="Q10" s="37"/>
      <c r="R10" s="37"/>
      <c r="S10" s="77"/>
    </row>
    <row r="11" spans="1:19" ht="15.5" x14ac:dyDescent="0.35">
      <c r="A11" s="55" t="s">
        <v>48</v>
      </c>
      <c r="B11" s="55">
        <v>24.9</v>
      </c>
      <c r="C11" s="93">
        <v>18.7</v>
      </c>
      <c r="D11" s="55">
        <f t="shared" si="1"/>
        <v>21.799999999999997</v>
      </c>
      <c r="E11" s="133">
        <v>25.7</v>
      </c>
      <c r="F11" s="133">
        <v>18.899999999999999</v>
      </c>
      <c r="G11" s="38">
        <v>22.3</v>
      </c>
      <c r="H11" s="133">
        <v>23.7</v>
      </c>
      <c r="I11" s="133">
        <v>18.3</v>
      </c>
      <c r="J11" s="38">
        <f t="shared" si="2"/>
        <v>21</v>
      </c>
      <c r="K11" s="134">
        <v>22.9</v>
      </c>
      <c r="L11" s="133">
        <v>18.5</v>
      </c>
      <c r="M11" s="38">
        <f t="shared" ref="M11:M16" si="4">(K11+L11)/2</f>
        <v>20.7</v>
      </c>
      <c r="N11" s="134">
        <v>25.4</v>
      </c>
      <c r="O11" s="134">
        <v>19.100000000000001</v>
      </c>
      <c r="P11" s="38">
        <f t="shared" si="3"/>
        <v>22.25</v>
      </c>
      <c r="Q11" s="37"/>
      <c r="R11" s="37"/>
      <c r="S11" s="77"/>
    </row>
    <row r="12" spans="1:19" ht="15.5" x14ac:dyDescent="0.35">
      <c r="A12" s="55" t="s">
        <v>49</v>
      </c>
      <c r="B12" s="55">
        <v>24.6</v>
      </c>
      <c r="C12" s="93">
        <v>18.7</v>
      </c>
      <c r="D12" s="55">
        <f t="shared" si="1"/>
        <v>21.65</v>
      </c>
      <c r="E12" s="133">
        <v>26.6</v>
      </c>
      <c r="F12" s="133">
        <v>18.899999999999999</v>
      </c>
      <c r="G12" s="43">
        <v>22.75</v>
      </c>
      <c r="H12" s="134">
        <v>26.4</v>
      </c>
      <c r="I12" s="134">
        <v>18.600000000000001</v>
      </c>
      <c r="J12" s="38">
        <f t="shared" si="2"/>
        <v>22.5</v>
      </c>
      <c r="K12" s="134">
        <v>25.6</v>
      </c>
      <c r="L12" s="134">
        <v>19</v>
      </c>
      <c r="M12" s="38">
        <f t="shared" si="4"/>
        <v>22.3</v>
      </c>
      <c r="N12" s="134">
        <v>24.7</v>
      </c>
      <c r="O12" s="134">
        <v>19.100000000000001</v>
      </c>
      <c r="P12" s="38">
        <f t="shared" si="3"/>
        <v>21.9</v>
      </c>
      <c r="Q12" s="37"/>
      <c r="R12" s="37"/>
      <c r="S12" s="77"/>
    </row>
    <row r="13" spans="1:19" ht="15.5" x14ac:dyDescent="0.35">
      <c r="A13" s="55" t="s">
        <v>50</v>
      </c>
      <c r="B13" s="55">
        <v>24.7</v>
      </c>
      <c r="C13" s="93">
        <v>18.3</v>
      </c>
      <c r="D13" s="55">
        <f t="shared" si="1"/>
        <v>21.5</v>
      </c>
      <c r="E13" s="133">
        <v>23.8</v>
      </c>
      <c r="F13" s="133">
        <v>17.8</v>
      </c>
      <c r="G13" s="38">
        <v>20.8</v>
      </c>
      <c r="H13" s="134">
        <v>24.6</v>
      </c>
      <c r="I13" s="134">
        <v>18.399999999999999</v>
      </c>
      <c r="J13" s="38">
        <f t="shared" si="2"/>
        <v>21.5</v>
      </c>
      <c r="K13" s="134">
        <v>23.9</v>
      </c>
      <c r="L13" s="133">
        <v>18.399999999999999</v>
      </c>
      <c r="M13" s="38">
        <f t="shared" si="4"/>
        <v>21.15</v>
      </c>
      <c r="N13" s="134">
        <v>27.9</v>
      </c>
      <c r="O13" s="134">
        <v>18.100000000000001</v>
      </c>
      <c r="P13" s="38">
        <f t="shared" si="3"/>
        <v>23</v>
      </c>
      <c r="Q13" s="37"/>
      <c r="R13" s="37"/>
      <c r="S13" s="77"/>
    </row>
    <row r="14" spans="1:19" ht="15.5" x14ac:dyDescent="0.35">
      <c r="A14" s="55" t="s">
        <v>51</v>
      </c>
      <c r="B14" s="55">
        <v>24.2</v>
      </c>
      <c r="C14" s="93">
        <v>14.8</v>
      </c>
      <c r="D14" s="55">
        <f t="shared" si="1"/>
        <v>19.5</v>
      </c>
      <c r="E14" s="133">
        <v>23.1</v>
      </c>
      <c r="F14" s="133">
        <v>11.8</v>
      </c>
      <c r="G14" s="43">
        <v>17.45</v>
      </c>
      <c r="H14" s="134">
        <v>23.6</v>
      </c>
      <c r="I14" s="134">
        <v>13.4</v>
      </c>
      <c r="J14" s="38">
        <f t="shared" si="2"/>
        <v>18.5</v>
      </c>
      <c r="K14" s="134">
        <v>25.5</v>
      </c>
      <c r="L14" s="133">
        <v>15.1</v>
      </c>
      <c r="M14" s="38">
        <f t="shared" si="4"/>
        <v>20.3</v>
      </c>
      <c r="N14" s="134">
        <v>26.1</v>
      </c>
      <c r="O14" s="134">
        <v>15.4</v>
      </c>
      <c r="P14" s="38">
        <f t="shared" si="3"/>
        <v>20.75</v>
      </c>
      <c r="Q14" s="37"/>
      <c r="R14" s="37"/>
      <c r="S14" s="77"/>
    </row>
    <row r="15" spans="1:19" ht="15.5" x14ac:dyDescent="0.35">
      <c r="A15" s="55" t="s">
        <v>52</v>
      </c>
      <c r="B15" s="55">
        <v>21.2</v>
      </c>
      <c r="C15" s="93">
        <v>9.1</v>
      </c>
      <c r="D15" s="55">
        <f t="shared" si="1"/>
        <v>15.149999999999999</v>
      </c>
      <c r="E15" s="133">
        <v>20.8</v>
      </c>
      <c r="F15" s="133">
        <v>8.1999999999999993</v>
      </c>
      <c r="G15" s="38">
        <v>14.5</v>
      </c>
      <c r="H15" s="134">
        <v>21.6</v>
      </c>
      <c r="I15" s="134">
        <v>11.1</v>
      </c>
      <c r="J15" s="38">
        <f t="shared" si="2"/>
        <v>16.350000000000001</v>
      </c>
      <c r="K15" s="134">
        <v>21.6</v>
      </c>
      <c r="L15" s="133">
        <v>9.1999999999999993</v>
      </c>
      <c r="M15" s="38">
        <f t="shared" si="4"/>
        <v>15.4</v>
      </c>
      <c r="N15" s="134">
        <v>22.6</v>
      </c>
      <c r="O15" s="134">
        <v>9.1</v>
      </c>
      <c r="P15" s="38">
        <f t="shared" si="3"/>
        <v>15.850000000000001</v>
      </c>
      <c r="Q15" s="37"/>
      <c r="R15" s="37"/>
      <c r="S15" s="77"/>
    </row>
    <row r="16" spans="1:19" ht="15.5" x14ac:dyDescent="0.35">
      <c r="A16" s="56" t="s">
        <v>53</v>
      </c>
      <c r="B16" s="56">
        <v>19.399999999999999</v>
      </c>
      <c r="C16" s="94">
        <v>8.1999999999999993</v>
      </c>
      <c r="D16" s="56">
        <f t="shared" si="1"/>
        <v>13.799999999999999</v>
      </c>
      <c r="E16" s="135">
        <v>17.100000000000001</v>
      </c>
      <c r="F16" s="135">
        <v>5.6</v>
      </c>
      <c r="G16" s="44">
        <v>11.35</v>
      </c>
      <c r="H16" s="139">
        <v>17.100000000000001</v>
      </c>
      <c r="I16" s="134">
        <v>5</v>
      </c>
      <c r="J16" s="95">
        <f t="shared" si="2"/>
        <v>11.05</v>
      </c>
      <c r="K16" s="139">
        <v>17.3</v>
      </c>
      <c r="L16" s="139">
        <v>6.7</v>
      </c>
      <c r="M16" s="95">
        <f t="shared" si="4"/>
        <v>12</v>
      </c>
      <c r="N16" s="139">
        <v>19.2</v>
      </c>
      <c r="O16" s="139">
        <v>7</v>
      </c>
      <c r="P16" s="38">
        <f t="shared" si="3"/>
        <v>13.1</v>
      </c>
      <c r="Q16" s="37"/>
      <c r="R16" s="37"/>
      <c r="S16" s="77"/>
    </row>
    <row r="17" spans="1:19" s="48" customFormat="1" ht="15.5" x14ac:dyDescent="0.35">
      <c r="A17" s="80" t="s">
        <v>41</v>
      </c>
      <c r="B17" s="80">
        <f>AVERAGE(B5:B16)</f>
        <v>22.033333333333331</v>
      </c>
      <c r="C17" s="80">
        <f t="shared" ref="C17:D17" si="5">AVERAGE(C5:C16)</f>
        <v>13.1</v>
      </c>
      <c r="D17" s="91">
        <f t="shared" si="5"/>
        <v>17.566666666666666</v>
      </c>
      <c r="E17" s="136">
        <v>22</v>
      </c>
      <c r="F17" s="136">
        <v>12.5</v>
      </c>
      <c r="G17" s="81">
        <v>17.3</v>
      </c>
      <c r="H17" s="90">
        <f>AVERAGE(H5:H16)</f>
        <v>21.783333333333331</v>
      </c>
      <c r="I17" s="90">
        <f t="shared" ref="I17:J17" si="6">AVERAGE(I5:I16)</f>
        <v>12.508333333333333</v>
      </c>
      <c r="J17" s="81">
        <f t="shared" si="6"/>
        <v>17.145833333333332</v>
      </c>
      <c r="K17" s="96">
        <f>AVERAGE(K5:K16)</f>
        <v>21.45</v>
      </c>
      <c r="L17" s="96">
        <f t="shared" ref="L17:M17" si="7">AVERAGE(L5:L16)</f>
        <v>12.483333333333329</v>
      </c>
      <c r="M17" s="141">
        <f t="shared" si="7"/>
        <v>16.966666666666669</v>
      </c>
      <c r="N17" s="96">
        <f>AVERAGE(N5:N16)</f>
        <v>22.924999999999997</v>
      </c>
      <c r="O17" s="96">
        <f t="shared" ref="O17:P17" si="8">AVERAGE(O5:O16)</f>
        <v>13.125</v>
      </c>
      <c r="P17" s="96">
        <f t="shared" si="8"/>
        <v>18.024999999999999</v>
      </c>
      <c r="Q17" s="37"/>
      <c r="R17" s="37"/>
      <c r="S17" s="77"/>
    </row>
    <row r="18" spans="1:19" ht="15.5" x14ac:dyDescent="0.35">
      <c r="A18" s="39" t="s">
        <v>54</v>
      </c>
      <c r="B18" s="39"/>
      <c r="C18" s="39"/>
      <c r="D18" s="39"/>
      <c r="E18" s="33"/>
    </row>
  </sheetData>
  <mergeCells count="11">
    <mergeCell ref="A1:H1"/>
    <mergeCell ref="Q3:S3"/>
    <mergeCell ref="R2:S2"/>
    <mergeCell ref="L2:M2"/>
    <mergeCell ref="A3:A4"/>
    <mergeCell ref="E3:G3"/>
    <mergeCell ref="H3:J3"/>
    <mergeCell ref="K3:M3"/>
    <mergeCell ref="O2:P2"/>
    <mergeCell ref="N3:P3"/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87E99-9FB0-43E7-A727-A180871C944B}">
  <dimension ref="A1:N18"/>
  <sheetViews>
    <sheetView workbookViewId="0">
      <selection activeCell="J12" sqref="J12"/>
    </sheetView>
  </sheetViews>
  <sheetFormatPr defaultRowHeight="14.5" x14ac:dyDescent="0.35"/>
  <cols>
    <col min="1" max="1" width="18.6328125" customWidth="1"/>
    <col min="2" max="2" width="13" style="48" customWidth="1"/>
    <col min="3" max="3" width="10.1796875" style="48" customWidth="1"/>
    <col min="4" max="4" width="9.7265625" style="48" customWidth="1"/>
    <col min="5" max="5" width="12.1796875" customWidth="1"/>
    <col min="6" max="6" width="12.26953125" customWidth="1"/>
    <col min="7" max="7" width="11.453125" customWidth="1"/>
    <col min="8" max="8" width="11.26953125" customWidth="1"/>
    <col min="9" max="9" width="12.26953125" customWidth="1"/>
    <col min="10" max="10" width="11.90625" customWidth="1"/>
    <col min="11" max="11" width="11.1796875" customWidth="1"/>
    <col min="12" max="12" width="13.08984375" customWidth="1"/>
    <col min="13" max="13" width="13" customWidth="1"/>
    <col min="14" max="14" width="13.08984375" customWidth="1"/>
  </cols>
  <sheetData>
    <row r="1" spans="1:14" ht="15.5" x14ac:dyDescent="0.35">
      <c r="A1" s="154" t="s">
        <v>61</v>
      </c>
      <c r="B1" s="154"/>
      <c r="C1" s="154"/>
      <c r="D1" s="154"/>
      <c r="E1" s="154"/>
      <c r="F1" s="154"/>
      <c r="G1" s="48"/>
      <c r="H1" s="48"/>
      <c r="I1" s="48"/>
      <c r="J1" s="48"/>
      <c r="K1" s="48"/>
      <c r="L1" s="48"/>
      <c r="M1" s="48"/>
      <c r="N1" s="48"/>
    </row>
    <row r="2" spans="1:14" s="48" customFormat="1" ht="15.5" x14ac:dyDescent="0.35">
      <c r="A2" s="102"/>
      <c r="B2" s="101"/>
      <c r="C2" s="101"/>
      <c r="D2" s="101"/>
      <c r="E2" s="101"/>
      <c r="F2" s="101"/>
    </row>
    <row r="3" spans="1:14" ht="15.5" x14ac:dyDescent="0.35">
      <c r="A3" s="155" t="s">
        <v>38</v>
      </c>
      <c r="B3" s="152">
        <v>2017</v>
      </c>
      <c r="C3" s="153"/>
      <c r="D3" s="150"/>
      <c r="E3" s="82">
        <v>2018</v>
      </c>
      <c r="F3" s="157">
        <v>2019</v>
      </c>
      <c r="G3" s="158"/>
      <c r="H3" s="159"/>
      <c r="I3" s="157">
        <v>2020</v>
      </c>
      <c r="J3" s="158"/>
      <c r="K3" s="158"/>
      <c r="L3" s="103">
        <v>2021</v>
      </c>
      <c r="M3" s="104"/>
      <c r="N3" s="104"/>
    </row>
    <row r="4" spans="1:14" ht="15.5" x14ac:dyDescent="0.35">
      <c r="A4" s="156"/>
      <c r="B4" s="98" t="s">
        <v>57</v>
      </c>
      <c r="C4" s="98" t="s">
        <v>58</v>
      </c>
      <c r="D4" s="98" t="s">
        <v>59</v>
      </c>
      <c r="E4" s="57" t="s">
        <v>57</v>
      </c>
      <c r="F4" s="126" t="s">
        <v>57</v>
      </c>
      <c r="G4" s="126" t="s">
        <v>58</v>
      </c>
      <c r="H4" s="65" t="s">
        <v>59</v>
      </c>
      <c r="I4" s="57" t="s">
        <v>57</v>
      </c>
      <c r="J4" s="89" t="s">
        <v>58</v>
      </c>
      <c r="K4" s="57" t="s">
        <v>59</v>
      </c>
      <c r="L4" s="100" t="s">
        <v>57</v>
      </c>
      <c r="M4" s="105"/>
      <c r="N4" s="105"/>
    </row>
    <row r="5" spans="1:14" ht="15.5" x14ac:dyDescent="0.35">
      <c r="A5" s="53" t="s">
        <v>42</v>
      </c>
      <c r="B5" s="92">
        <v>6.4</v>
      </c>
      <c r="C5" s="92">
        <v>0</v>
      </c>
      <c r="D5" s="92">
        <v>0</v>
      </c>
      <c r="E5" s="58">
        <v>0.2</v>
      </c>
      <c r="F5" s="107">
        <v>0.7</v>
      </c>
      <c r="G5" s="107">
        <v>0</v>
      </c>
      <c r="H5" s="54">
        <v>2.4</v>
      </c>
      <c r="I5" s="59">
        <v>19.5</v>
      </c>
      <c r="J5" s="64">
        <v>34</v>
      </c>
      <c r="K5" s="63">
        <v>21.1</v>
      </c>
      <c r="L5" s="107">
        <v>26.4</v>
      </c>
      <c r="M5" s="64"/>
      <c r="N5" s="64"/>
    </row>
    <row r="6" spans="1:14" ht="15.5" x14ac:dyDescent="0.35">
      <c r="A6" s="55" t="s">
        <v>43</v>
      </c>
      <c r="B6" s="93">
        <v>35.799999999999997</v>
      </c>
      <c r="C6" s="93">
        <v>0</v>
      </c>
      <c r="D6" s="93">
        <v>48</v>
      </c>
      <c r="E6" s="60">
        <v>1.2</v>
      </c>
      <c r="F6" s="108">
        <v>64.400000000000006</v>
      </c>
      <c r="G6" s="108">
        <v>62</v>
      </c>
      <c r="H6" s="49">
        <v>77.599999999999994</v>
      </c>
      <c r="I6" s="59">
        <v>26.8</v>
      </c>
      <c r="J6" s="64">
        <v>34</v>
      </c>
      <c r="K6" s="64">
        <v>28.2</v>
      </c>
      <c r="L6" s="108">
        <v>37</v>
      </c>
      <c r="M6" s="64"/>
      <c r="N6" s="64"/>
    </row>
    <row r="7" spans="1:14" ht="15.5" x14ac:dyDescent="0.35">
      <c r="A7" s="55" t="s">
        <v>44</v>
      </c>
      <c r="B7" s="93">
        <v>46.2</v>
      </c>
      <c r="C7" s="93">
        <v>17.5</v>
      </c>
      <c r="D7" s="93">
        <v>29.5</v>
      </c>
      <c r="E7" s="60">
        <v>37.4</v>
      </c>
      <c r="F7" s="108">
        <v>73.400000000000006</v>
      </c>
      <c r="G7" s="129" t="s">
        <v>68</v>
      </c>
      <c r="H7" s="49">
        <v>74</v>
      </c>
      <c r="I7" s="59">
        <v>27.3</v>
      </c>
      <c r="J7" s="64">
        <v>40</v>
      </c>
      <c r="K7" s="64">
        <v>20.9</v>
      </c>
      <c r="L7" s="108">
        <v>62.6</v>
      </c>
      <c r="M7" s="64"/>
      <c r="N7" s="64"/>
    </row>
    <row r="8" spans="1:14" ht="15.5" x14ac:dyDescent="0.35">
      <c r="A8" s="55" t="s">
        <v>45</v>
      </c>
      <c r="B8" s="93">
        <v>142.4</v>
      </c>
      <c r="C8" s="93">
        <v>113</v>
      </c>
      <c r="D8" s="93">
        <v>80.900000000000006</v>
      </c>
      <c r="E8" s="60">
        <v>45.4</v>
      </c>
      <c r="F8" s="108">
        <v>166.9</v>
      </c>
      <c r="G8" s="108">
        <v>447</v>
      </c>
      <c r="H8" s="49">
        <v>115.8</v>
      </c>
      <c r="I8" s="59">
        <v>145.69999999999999</v>
      </c>
      <c r="J8" s="64">
        <v>150</v>
      </c>
      <c r="K8" s="64">
        <v>163.4</v>
      </c>
      <c r="L8" s="108">
        <v>18.2</v>
      </c>
      <c r="M8" s="64"/>
      <c r="N8" s="64"/>
    </row>
    <row r="9" spans="1:14" ht="15.5" x14ac:dyDescent="0.35">
      <c r="A9" s="55" t="s">
        <v>46</v>
      </c>
      <c r="B9" s="93">
        <v>85.5</v>
      </c>
      <c r="C9" s="93">
        <v>65</v>
      </c>
      <c r="D9" s="93">
        <v>83.2</v>
      </c>
      <c r="E9" s="60">
        <v>87.8</v>
      </c>
      <c r="F9" s="108">
        <v>305.7</v>
      </c>
      <c r="G9" s="108">
        <v>705</v>
      </c>
      <c r="H9" s="49">
        <v>339.6</v>
      </c>
      <c r="I9" s="86">
        <v>494.9</v>
      </c>
      <c r="J9" s="87">
        <v>429.5</v>
      </c>
      <c r="K9" s="87">
        <v>455.2</v>
      </c>
      <c r="L9" s="108">
        <v>232.4</v>
      </c>
      <c r="M9" s="64"/>
      <c r="N9" s="64"/>
    </row>
    <row r="10" spans="1:14" ht="15.5" x14ac:dyDescent="0.35">
      <c r="A10" s="55" t="s">
        <v>47</v>
      </c>
      <c r="B10" s="93">
        <v>313</v>
      </c>
      <c r="C10" s="93">
        <v>454</v>
      </c>
      <c r="D10" s="93">
        <v>345</v>
      </c>
      <c r="E10" s="60">
        <v>307.2</v>
      </c>
      <c r="F10" s="108">
        <v>302.39999999999998</v>
      </c>
      <c r="G10" s="108">
        <v>648</v>
      </c>
      <c r="H10" s="49">
        <v>414.8</v>
      </c>
      <c r="I10" s="86">
        <v>414.6</v>
      </c>
      <c r="J10" s="87">
        <v>413.5</v>
      </c>
      <c r="K10" s="87">
        <v>845.6</v>
      </c>
      <c r="L10" s="108">
        <v>238.7</v>
      </c>
      <c r="M10" s="64"/>
      <c r="N10" s="64"/>
    </row>
    <row r="11" spans="1:14" ht="15.5" x14ac:dyDescent="0.35">
      <c r="A11" s="55" t="s">
        <v>48</v>
      </c>
      <c r="B11" s="93">
        <v>229.7</v>
      </c>
      <c r="C11" s="93">
        <v>297</v>
      </c>
      <c r="D11" s="93">
        <v>271.7</v>
      </c>
      <c r="E11" s="60">
        <v>284.89999999999998</v>
      </c>
      <c r="F11" s="108">
        <v>774.5</v>
      </c>
      <c r="G11" s="108">
        <v>1518</v>
      </c>
      <c r="H11" s="49">
        <v>919</v>
      </c>
      <c r="I11" s="86">
        <v>714</v>
      </c>
      <c r="J11" s="88">
        <v>1392</v>
      </c>
      <c r="K11" s="87">
        <v>694.7</v>
      </c>
      <c r="L11" s="108">
        <v>146.9</v>
      </c>
      <c r="M11" s="64"/>
      <c r="N11" s="64"/>
    </row>
    <row r="12" spans="1:14" ht="15.5" x14ac:dyDescent="0.35">
      <c r="A12" s="55" t="s">
        <v>49</v>
      </c>
      <c r="B12" s="93">
        <v>391</v>
      </c>
      <c r="C12" s="93">
        <v>848</v>
      </c>
      <c r="D12" s="99" t="s">
        <v>68</v>
      </c>
      <c r="E12" s="60">
        <v>115.7</v>
      </c>
      <c r="F12" s="108">
        <v>159.19999999999999</v>
      </c>
      <c r="G12" s="108">
        <v>83</v>
      </c>
      <c r="H12" s="49">
        <v>0</v>
      </c>
      <c r="I12" s="86">
        <v>172.5</v>
      </c>
      <c r="J12" s="87">
        <v>198</v>
      </c>
      <c r="K12" s="87">
        <v>223.4</v>
      </c>
      <c r="L12" s="108">
        <v>502.7</v>
      </c>
      <c r="M12" s="64"/>
      <c r="N12" s="64"/>
    </row>
    <row r="13" spans="1:14" ht="15.5" x14ac:dyDescent="0.35">
      <c r="A13" s="55" t="s">
        <v>50</v>
      </c>
      <c r="B13" s="93">
        <v>337.2</v>
      </c>
      <c r="C13" s="93">
        <v>434</v>
      </c>
      <c r="D13" s="93">
        <v>140.6</v>
      </c>
      <c r="E13" s="60">
        <v>228.5</v>
      </c>
      <c r="F13" s="108">
        <v>109.7</v>
      </c>
      <c r="G13" s="108">
        <v>100</v>
      </c>
      <c r="H13" s="49">
        <v>129.69999999999999</v>
      </c>
      <c r="I13" s="86">
        <v>270</v>
      </c>
      <c r="J13" s="87">
        <v>861.4</v>
      </c>
      <c r="K13" s="87">
        <v>388</v>
      </c>
      <c r="L13" s="108">
        <v>38.6</v>
      </c>
      <c r="M13" s="64"/>
      <c r="N13" s="64"/>
    </row>
    <row r="14" spans="1:14" ht="15.5" x14ac:dyDescent="0.35">
      <c r="A14" s="55" t="s">
        <v>51</v>
      </c>
      <c r="B14" s="93">
        <v>52</v>
      </c>
      <c r="C14" s="93">
        <v>64</v>
      </c>
      <c r="D14" s="93">
        <v>80</v>
      </c>
      <c r="E14" s="60">
        <v>7.6</v>
      </c>
      <c r="F14" s="108">
        <v>20.399999999999999</v>
      </c>
      <c r="G14" s="108">
        <v>8</v>
      </c>
      <c r="H14" s="49">
        <v>20.6</v>
      </c>
      <c r="I14" s="86">
        <v>53.7</v>
      </c>
      <c r="J14" s="87">
        <v>82</v>
      </c>
      <c r="K14" s="87">
        <v>48.4</v>
      </c>
      <c r="L14" s="108">
        <v>186.4</v>
      </c>
      <c r="M14" s="64"/>
      <c r="N14" s="64"/>
    </row>
    <row r="15" spans="1:14" ht="15.5" x14ac:dyDescent="0.35">
      <c r="A15" s="55" t="s">
        <v>52</v>
      </c>
      <c r="B15" s="93">
        <v>10</v>
      </c>
      <c r="C15" s="93">
        <v>19</v>
      </c>
      <c r="D15" s="93">
        <v>0</v>
      </c>
      <c r="E15" s="61">
        <v>4.4000000000000004</v>
      </c>
      <c r="F15" s="108">
        <v>0.8</v>
      </c>
      <c r="G15" s="108">
        <v>0</v>
      </c>
      <c r="H15" s="49">
        <v>0</v>
      </c>
      <c r="I15" s="86">
        <v>5.4</v>
      </c>
      <c r="J15" s="87">
        <v>0</v>
      </c>
      <c r="K15" s="87">
        <v>3.3</v>
      </c>
      <c r="L15" s="108">
        <v>0.6</v>
      </c>
      <c r="M15" s="64"/>
      <c r="N15" s="64"/>
    </row>
    <row r="16" spans="1:14" ht="15.5" x14ac:dyDescent="0.35">
      <c r="A16" s="56" t="s">
        <v>53</v>
      </c>
      <c r="B16" s="94">
        <v>0</v>
      </c>
      <c r="C16" s="94">
        <v>0</v>
      </c>
      <c r="D16" s="94">
        <v>0</v>
      </c>
      <c r="E16" s="62">
        <v>15.9</v>
      </c>
      <c r="F16" s="127">
        <v>0</v>
      </c>
      <c r="G16" s="127">
        <v>0</v>
      </c>
      <c r="H16" s="50">
        <v>0</v>
      </c>
      <c r="I16" s="86">
        <v>3.2</v>
      </c>
      <c r="J16" s="49">
        <v>0</v>
      </c>
      <c r="K16" s="87">
        <v>4.2</v>
      </c>
      <c r="L16" s="108">
        <v>6.6</v>
      </c>
      <c r="M16" s="64"/>
      <c r="N16" s="64"/>
    </row>
    <row r="17" spans="1:14" s="48" customFormat="1" ht="15.5" x14ac:dyDescent="0.35">
      <c r="A17" s="80" t="s">
        <v>60</v>
      </c>
      <c r="B17" s="97">
        <f>SUM(B5:B16)</f>
        <v>1649.2</v>
      </c>
      <c r="C17" s="97">
        <f t="shared" ref="C17:D17" si="0">SUM(C5:C16)</f>
        <v>2311.5</v>
      </c>
      <c r="D17" s="97">
        <f t="shared" si="0"/>
        <v>1078.9000000000001</v>
      </c>
      <c r="E17" s="83">
        <f>SUM(E5:E16)</f>
        <v>1136.2</v>
      </c>
      <c r="F17" s="128">
        <f t="shared" ref="F17:K17" si="1">SUM(F5:F16)</f>
        <v>1978.1000000000001</v>
      </c>
      <c r="G17" s="128">
        <f t="shared" si="1"/>
        <v>3571</v>
      </c>
      <c r="H17" s="85">
        <f t="shared" si="1"/>
        <v>2093.5</v>
      </c>
      <c r="I17" s="83">
        <f t="shared" si="1"/>
        <v>2347.6</v>
      </c>
      <c r="J17" s="84">
        <f t="shared" si="1"/>
        <v>3634.4</v>
      </c>
      <c r="K17" s="84">
        <f t="shared" si="1"/>
        <v>2896.4000000000005</v>
      </c>
      <c r="L17" s="106">
        <f>SUM(L5:L16)</f>
        <v>1497.0999999999997</v>
      </c>
      <c r="M17" s="64"/>
      <c r="N17" s="64"/>
    </row>
    <row r="18" spans="1:14" ht="15.5" x14ac:dyDescent="0.35">
      <c r="A18" s="51" t="s">
        <v>55</v>
      </c>
      <c r="B18" s="51"/>
      <c r="C18" s="51"/>
      <c r="D18" s="51"/>
      <c r="E18" s="48"/>
      <c r="F18" s="48"/>
      <c r="G18" s="52"/>
      <c r="H18" s="48"/>
      <c r="I18" s="48"/>
      <c r="J18" s="52"/>
      <c r="K18" s="48"/>
      <c r="L18" s="52"/>
      <c r="M18" s="48"/>
      <c r="N18" s="52"/>
    </row>
  </sheetData>
  <mergeCells count="5">
    <mergeCell ref="A1:F1"/>
    <mergeCell ref="A3:A4"/>
    <mergeCell ref="B3:D3"/>
    <mergeCell ref="F3:H3"/>
    <mergeCell ref="I3:K3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93DA7-8870-42D8-A4AC-C954AC9EF632}">
  <dimension ref="A1:C10"/>
  <sheetViews>
    <sheetView workbookViewId="0">
      <selection activeCell="A10" sqref="A10"/>
    </sheetView>
  </sheetViews>
  <sheetFormatPr defaultRowHeight="14.5" x14ac:dyDescent="0.35"/>
  <cols>
    <col min="1" max="1" width="23.36328125" customWidth="1"/>
    <col min="2" max="2" width="21.08984375" customWidth="1"/>
    <col min="3" max="3" width="20.08984375" customWidth="1"/>
  </cols>
  <sheetData>
    <row r="1" spans="1:3" ht="15.5" x14ac:dyDescent="0.35">
      <c r="A1" s="66" t="s">
        <v>56</v>
      </c>
      <c r="B1" s="67"/>
      <c r="C1" s="68"/>
    </row>
    <row r="2" spans="1:3" ht="15.5" x14ac:dyDescent="0.35">
      <c r="A2" s="69" t="s">
        <v>0</v>
      </c>
      <c r="B2" s="70" t="s">
        <v>1</v>
      </c>
      <c r="C2" s="70" t="s">
        <v>2</v>
      </c>
    </row>
    <row r="3" spans="1:3" ht="31" x14ac:dyDescent="0.35">
      <c r="A3" s="115" t="s">
        <v>65</v>
      </c>
      <c r="B3" s="116">
        <v>2007</v>
      </c>
      <c r="C3" s="117">
        <v>205.8</v>
      </c>
    </row>
    <row r="4" spans="1:3" ht="15.5" x14ac:dyDescent="0.35">
      <c r="A4" s="109"/>
      <c r="B4" s="71"/>
      <c r="C4" s="110"/>
    </row>
    <row r="5" spans="1:3" ht="15.5" x14ac:dyDescent="0.35">
      <c r="A5" s="160" t="s">
        <v>66</v>
      </c>
      <c r="B5" s="160"/>
      <c r="C5" s="110"/>
    </row>
    <row r="6" spans="1:3" ht="15.5" x14ac:dyDescent="0.35">
      <c r="A6" s="111"/>
      <c r="B6" s="71"/>
      <c r="C6" s="110"/>
    </row>
    <row r="7" spans="1:3" ht="15.5" x14ac:dyDescent="0.35">
      <c r="A7" s="109" t="s">
        <v>67</v>
      </c>
      <c r="B7" s="71"/>
      <c r="C7" s="110"/>
    </row>
    <row r="8" spans="1:3" ht="15.5" x14ac:dyDescent="0.35">
      <c r="A8" s="109"/>
      <c r="B8" s="71"/>
      <c r="C8" s="110"/>
    </row>
    <row r="9" spans="1:3" ht="15.5" x14ac:dyDescent="0.35">
      <c r="A9" s="111"/>
      <c r="B9" s="112"/>
      <c r="C9" s="110"/>
    </row>
    <row r="10" spans="1:3" ht="15.5" x14ac:dyDescent="0.35">
      <c r="A10" s="113"/>
      <c r="B10" s="71"/>
      <c r="C10" s="114"/>
    </row>
  </sheetData>
  <mergeCells count="1">
    <mergeCell ref="A5: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6F708-E40C-48B5-8D36-60BBC4150AE5}">
  <dimension ref="A1:J10"/>
  <sheetViews>
    <sheetView tabSelected="1" workbookViewId="0">
      <selection activeCell="B11" sqref="B11"/>
    </sheetView>
  </sheetViews>
  <sheetFormatPr defaultRowHeight="14.5" x14ac:dyDescent="0.35"/>
  <cols>
    <col min="2" max="2" width="16.08984375" customWidth="1"/>
    <col min="3" max="3" width="9.6328125" customWidth="1"/>
    <col min="4" max="4" width="19.08984375" customWidth="1"/>
    <col min="5" max="5" width="13.90625" customWidth="1"/>
    <col min="6" max="6" width="14.453125" customWidth="1"/>
    <col min="7" max="7" width="23.81640625" customWidth="1"/>
  </cols>
  <sheetData>
    <row r="1" spans="1:10" ht="15" x14ac:dyDescent="0.35">
      <c r="A1" s="161" t="s">
        <v>4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5.5" x14ac:dyDescent="0.35">
      <c r="A2" s="10"/>
      <c r="B2" s="10"/>
      <c r="C2" s="10"/>
      <c r="D2" s="10"/>
      <c r="E2" s="10"/>
      <c r="F2" s="10"/>
      <c r="G2" s="11"/>
    </row>
    <row r="3" spans="1:10" ht="45" x14ac:dyDescent="0.35">
      <c r="A3" s="46" t="s">
        <v>5</v>
      </c>
      <c r="B3" s="47" t="s">
        <v>6</v>
      </c>
      <c r="C3" s="47" t="s">
        <v>7</v>
      </c>
      <c r="D3" s="47" t="s">
        <v>8</v>
      </c>
      <c r="E3" s="47" t="s">
        <v>9</v>
      </c>
      <c r="F3" s="47" t="s">
        <v>10</v>
      </c>
      <c r="G3" s="46" t="s">
        <v>11</v>
      </c>
    </row>
    <row r="4" spans="1:10" ht="14.5" customHeight="1" x14ac:dyDescent="0.35">
      <c r="A4" s="171">
        <v>2021</v>
      </c>
      <c r="B4" s="45">
        <v>1144</v>
      </c>
      <c r="C4" s="45">
        <v>27170</v>
      </c>
      <c r="D4" s="45">
        <v>17353.63</v>
      </c>
      <c r="E4" s="45">
        <v>1.512E-2</v>
      </c>
      <c r="F4" s="45">
        <v>15790</v>
      </c>
      <c r="G4" s="170" t="s">
        <v>74</v>
      </c>
    </row>
    <row r="5" spans="1:10" ht="14.5" customHeight="1" x14ac:dyDescent="0.35">
      <c r="A5" s="172"/>
      <c r="B5" s="45">
        <v>1795</v>
      </c>
      <c r="C5" s="45">
        <v>40387.5</v>
      </c>
      <c r="D5" s="45">
        <v>1589.71</v>
      </c>
      <c r="E5" s="45">
        <v>1.5740000000000001E-2</v>
      </c>
      <c r="F5" s="45">
        <v>56134.400000000001</v>
      </c>
      <c r="G5" s="170" t="s">
        <v>75</v>
      </c>
    </row>
    <row r="6" spans="1:10" ht="15.5" x14ac:dyDescent="0.35">
      <c r="A6" s="172"/>
      <c r="B6" s="72">
        <v>43</v>
      </c>
      <c r="C6" s="72">
        <v>967.5</v>
      </c>
      <c r="D6" s="72">
        <v>218.24</v>
      </c>
      <c r="E6" s="72">
        <v>2.415E-3</v>
      </c>
      <c r="F6" s="45">
        <v>3383.43</v>
      </c>
      <c r="G6" s="73" t="s">
        <v>76</v>
      </c>
    </row>
    <row r="7" spans="1:10" ht="16" thickBot="1" x14ac:dyDescent="0.4">
      <c r="A7" s="173"/>
      <c r="B7" s="74">
        <v>99.31</v>
      </c>
      <c r="C7" s="74">
        <v>2241.4899999999998</v>
      </c>
      <c r="D7" s="74">
        <v>524.14</v>
      </c>
      <c r="E7" s="74">
        <v>7.6559999999999996E-3</v>
      </c>
      <c r="F7" s="75">
        <v>9898.36</v>
      </c>
      <c r="G7" s="76" t="s">
        <v>77</v>
      </c>
    </row>
    <row r="8" spans="1:10" ht="15.5" thickBot="1" x14ac:dyDescent="0.4">
      <c r="A8" s="5"/>
      <c r="B8" s="6"/>
      <c r="C8" s="6">
        <f>SUM(C4:C7)</f>
        <v>70766.490000000005</v>
      </c>
      <c r="D8" s="6"/>
      <c r="E8" s="6">
        <f>SUM(E4:E7)</f>
        <v>4.0930999999999995E-2</v>
      </c>
      <c r="F8" s="7">
        <f>SUM(F4:F7)</f>
        <v>85206.189999999988</v>
      </c>
      <c r="G8" s="8"/>
    </row>
    <row r="9" spans="1:10" ht="15.5" x14ac:dyDescent="0.35">
      <c r="A9" s="9"/>
      <c r="B9" s="9"/>
      <c r="C9" s="4"/>
      <c r="D9" s="4"/>
      <c r="E9" s="4"/>
      <c r="F9" s="4"/>
      <c r="G9" s="4"/>
    </row>
    <row r="10" spans="1:10" x14ac:dyDescent="0.35">
      <c r="A10" t="s">
        <v>78</v>
      </c>
    </row>
  </sheetData>
  <mergeCells count="2">
    <mergeCell ref="A1:J1"/>
    <mergeCell ref="A4:A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E59CB-02EC-4344-8E7F-55BE115CC877}">
  <dimension ref="A1:C10"/>
  <sheetViews>
    <sheetView workbookViewId="0">
      <selection activeCell="D10" sqref="D10"/>
    </sheetView>
  </sheetViews>
  <sheetFormatPr defaultRowHeight="14.5" x14ac:dyDescent="0.35"/>
  <cols>
    <col min="1" max="1" width="51.453125" customWidth="1"/>
    <col min="2" max="2" width="13" customWidth="1"/>
    <col min="3" max="3" width="15.90625" customWidth="1"/>
  </cols>
  <sheetData>
    <row r="1" spans="1:3" ht="15.5" x14ac:dyDescent="0.35">
      <c r="A1" s="12" t="s">
        <v>12</v>
      </c>
      <c r="B1" s="13"/>
      <c r="C1" s="13"/>
    </row>
    <row r="2" spans="1:3" ht="15" x14ac:dyDescent="0.35">
      <c r="A2" s="162" t="s">
        <v>13</v>
      </c>
      <c r="B2" s="163">
        <v>2021</v>
      </c>
      <c r="C2" s="164"/>
    </row>
    <row r="3" spans="1:3" ht="15" x14ac:dyDescent="0.35">
      <c r="A3" s="162"/>
      <c r="B3" s="1" t="s">
        <v>14</v>
      </c>
      <c r="C3" s="12" t="s">
        <v>15</v>
      </c>
    </row>
    <row r="4" spans="1:3" ht="15.5" x14ac:dyDescent="0.35">
      <c r="A4" s="13" t="s">
        <v>16</v>
      </c>
      <c r="B4" s="14">
        <v>2625</v>
      </c>
      <c r="C4" s="13"/>
    </row>
    <row r="5" spans="1:3" ht="15.5" x14ac:dyDescent="0.35">
      <c r="A5" s="13" t="s">
        <v>17</v>
      </c>
      <c r="B5" s="15">
        <v>4903.22</v>
      </c>
      <c r="C5" s="167" t="s">
        <v>73</v>
      </c>
    </row>
    <row r="6" spans="1:3" ht="15.5" x14ac:dyDescent="0.35">
      <c r="A6" s="13" t="s">
        <v>18</v>
      </c>
      <c r="B6" s="13">
        <v>54</v>
      </c>
      <c r="C6" s="168"/>
    </row>
    <row r="7" spans="1:3" ht="15.5" x14ac:dyDescent="0.35">
      <c r="A7" s="13" t="s">
        <v>19</v>
      </c>
      <c r="B7" s="13" t="s">
        <v>72</v>
      </c>
      <c r="C7" s="168"/>
    </row>
    <row r="8" spans="1:3" ht="15.5" x14ac:dyDescent="0.35">
      <c r="A8" s="13" t="s">
        <v>20</v>
      </c>
      <c r="B8" s="14">
        <v>2</v>
      </c>
      <c r="C8" s="168"/>
    </row>
    <row r="9" spans="1:3" ht="15.5" x14ac:dyDescent="0.35">
      <c r="A9" s="13" t="s">
        <v>21</v>
      </c>
      <c r="B9" s="16">
        <v>18</v>
      </c>
      <c r="C9" s="169"/>
    </row>
    <row r="10" spans="1:3" ht="15.5" x14ac:dyDescent="0.35">
      <c r="A10" s="2" t="s">
        <v>3</v>
      </c>
      <c r="B10" s="3"/>
      <c r="C10" s="3"/>
    </row>
  </sheetData>
  <mergeCells count="3">
    <mergeCell ref="A2:A3"/>
    <mergeCell ref="B2:C2"/>
    <mergeCell ref="C5:C9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D9208-2A8F-4938-8C1D-A5F0C3EEE3E9}">
  <dimension ref="A1:G21"/>
  <sheetViews>
    <sheetView topLeftCell="A5" workbookViewId="0">
      <selection activeCell="G20" sqref="G20"/>
    </sheetView>
  </sheetViews>
  <sheetFormatPr defaultRowHeight="14.5" x14ac:dyDescent="0.35"/>
  <cols>
    <col min="1" max="1" width="45.81640625" customWidth="1"/>
  </cols>
  <sheetData>
    <row r="1" spans="1:7" ht="15.5" x14ac:dyDescent="0.35">
      <c r="A1" s="165" t="s">
        <v>62</v>
      </c>
      <c r="B1" s="165"/>
      <c r="C1" s="165"/>
      <c r="D1" s="165"/>
      <c r="E1" s="165"/>
      <c r="F1" s="165"/>
      <c r="G1" s="18"/>
    </row>
    <row r="2" spans="1:7" ht="15.5" x14ac:dyDescent="0.35">
      <c r="A2" s="19" t="s">
        <v>22</v>
      </c>
      <c r="B2" s="21">
        <v>2013</v>
      </c>
      <c r="C2" s="21">
        <v>2014</v>
      </c>
      <c r="D2" s="21">
        <v>2015</v>
      </c>
      <c r="E2" s="21">
        <v>2016</v>
      </c>
      <c r="F2" s="20">
        <v>2017</v>
      </c>
      <c r="G2" s="122">
        <v>2021</v>
      </c>
    </row>
    <row r="3" spans="1:7" ht="17.5" x14ac:dyDescent="0.35">
      <c r="A3" s="22" t="s">
        <v>23</v>
      </c>
      <c r="B3" s="118"/>
      <c r="C3" s="120"/>
      <c r="D3" s="120"/>
      <c r="E3" s="120"/>
      <c r="F3" s="18"/>
      <c r="G3" s="125"/>
    </row>
    <row r="4" spans="1:7" ht="15.5" x14ac:dyDescent="0.35">
      <c r="A4" s="23" t="s">
        <v>24</v>
      </c>
      <c r="B4" s="119">
        <v>0</v>
      </c>
      <c r="C4" s="119">
        <v>0</v>
      </c>
      <c r="D4" s="119">
        <v>0</v>
      </c>
      <c r="E4" s="119">
        <v>0</v>
      </c>
      <c r="F4" s="18">
        <v>0</v>
      </c>
      <c r="G4" s="123">
        <v>0</v>
      </c>
    </row>
    <row r="5" spans="1:7" ht="15.5" x14ac:dyDescent="0.35">
      <c r="A5" s="23" t="s">
        <v>25</v>
      </c>
      <c r="B5" s="119">
        <v>0</v>
      </c>
      <c r="C5" s="119">
        <v>0</v>
      </c>
      <c r="D5" s="119">
        <v>0</v>
      </c>
      <c r="E5" s="119">
        <v>0</v>
      </c>
      <c r="F5" s="18">
        <v>0</v>
      </c>
      <c r="G5" s="123">
        <v>2</v>
      </c>
    </row>
    <row r="6" spans="1:7" ht="15.5" x14ac:dyDescent="0.35">
      <c r="A6" s="23" t="s">
        <v>26</v>
      </c>
      <c r="B6" s="119">
        <v>0</v>
      </c>
      <c r="C6" s="119">
        <v>0</v>
      </c>
      <c r="D6" s="119">
        <v>0</v>
      </c>
      <c r="E6" s="119">
        <v>0</v>
      </c>
      <c r="F6" s="18">
        <v>0</v>
      </c>
      <c r="G6" s="123">
        <v>1</v>
      </c>
    </row>
    <row r="7" spans="1:7" ht="17.5" x14ac:dyDescent="0.35">
      <c r="A7" s="24" t="s">
        <v>27</v>
      </c>
      <c r="B7" s="120"/>
      <c r="C7" s="120"/>
      <c r="D7" s="120"/>
      <c r="E7" s="120"/>
      <c r="F7" s="18">
        <v>0</v>
      </c>
      <c r="G7" s="123"/>
    </row>
    <row r="8" spans="1:7" ht="15.5" x14ac:dyDescent="0.35">
      <c r="A8" s="23" t="s">
        <v>24</v>
      </c>
      <c r="B8" s="120">
        <v>0</v>
      </c>
      <c r="C8" s="120">
        <v>0</v>
      </c>
      <c r="D8" s="120">
        <v>0</v>
      </c>
      <c r="E8" s="120">
        <v>0</v>
      </c>
      <c r="F8" s="18">
        <v>0</v>
      </c>
      <c r="G8" s="123">
        <v>0</v>
      </c>
    </row>
    <row r="9" spans="1:7" ht="15.5" x14ac:dyDescent="0.35">
      <c r="A9" s="23" t="s">
        <v>25</v>
      </c>
      <c r="B9" s="120">
        <v>0</v>
      </c>
      <c r="C9" s="120">
        <v>0</v>
      </c>
      <c r="D9" s="120">
        <v>0</v>
      </c>
      <c r="E9" s="120">
        <v>0</v>
      </c>
      <c r="F9" s="18">
        <v>0</v>
      </c>
      <c r="G9" s="123">
        <v>0</v>
      </c>
    </row>
    <row r="10" spans="1:7" ht="15.5" x14ac:dyDescent="0.35">
      <c r="A10" s="23" t="s">
        <v>26</v>
      </c>
      <c r="B10" s="119">
        <v>0</v>
      </c>
      <c r="C10" s="119">
        <v>0</v>
      </c>
      <c r="D10" s="119">
        <v>0</v>
      </c>
      <c r="E10" s="119">
        <v>0</v>
      </c>
      <c r="F10" s="18">
        <v>0</v>
      </c>
      <c r="G10" s="123">
        <v>0</v>
      </c>
    </row>
    <row r="11" spans="1:7" s="144" customFormat="1" ht="15.5" x14ac:dyDescent="0.35">
      <c r="A11" s="25" t="s">
        <v>28</v>
      </c>
      <c r="B11" s="119" t="s">
        <v>29</v>
      </c>
      <c r="C11" s="119" t="s">
        <v>29</v>
      </c>
      <c r="D11" s="119" t="s">
        <v>29</v>
      </c>
      <c r="E11" s="119" t="s">
        <v>29</v>
      </c>
      <c r="F11" s="142">
        <v>0</v>
      </c>
      <c r="G11" s="143" t="s">
        <v>68</v>
      </c>
    </row>
    <row r="12" spans="1:7" s="144" customFormat="1" ht="15.5" x14ac:dyDescent="0.35">
      <c r="A12" s="25" t="s">
        <v>30</v>
      </c>
      <c r="B12" s="119" t="s">
        <v>29</v>
      </c>
      <c r="C12" s="119">
        <v>227.2</v>
      </c>
      <c r="D12" s="119" t="s">
        <v>29</v>
      </c>
      <c r="E12" s="119">
        <v>266</v>
      </c>
      <c r="F12" s="142">
        <f>3+170+1+0.4+4+17.5</f>
        <v>195.9</v>
      </c>
      <c r="G12" s="143" t="s">
        <v>70</v>
      </c>
    </row>
    <row r="13" spans="1:7" ht="15.5" x14ac:dyDescent="0.35">
      <c r="A13" s="25" t="s">
        <v>31</v>
      </c>
      <c r="B13" s="120" t="s">
        <v>29</v>
      </c>
      <c r="C13" s="120" t="s">
        <v>32</v>
      </c>
      <c r="D13" s="120" t="s">
        <v>29</v>
      </c>
      <c r="E13" s="120">
        <v>17.04</v>
      </c>
      <c r="F13" s="18">
        <v>0</v>
      </c>
      <c r="G13" s="123">
        <v>11.97</v>
      </c>
    </row>
    <row r="14" spans="1:7" ht="15.5" x14ac:dyDescent="0.35">
      <c r="A14" s="26" t="s">
        <v>33</v>
      </c>
      <c r="B14" s="120">
        <v>0</v>
      </c>
      <c r="C14" s="120">
        <v>0</v>
      </c>
      <c r="D14" s="120">
        <v>0</v>
      </c>
      <c r="E14" s="120">
        <v>0</v>
      </c>
      <c r="F14" s="18">
        <v>2</v>
      </c>
      <c r="G14" s="123">
        <v>1</v>
      </c>
    </row>
    <row r="15" spans="1:7" ht="15.5" x14ac:dyDescent="0.35">
      <c r="A15" s="26" t="s">
        <v>34</v>
      </c>
      <c r="B15" s="120">
        <v>0</v>
      </c>
      <c r="C15" s="120">
        <v>0</v>
      </c>
      <c r="D15" s="120">
        <v>0</v>
      </c>
      <c r="E15" s="120">
        <f>169+43.5</f>
        <v>212.5</v>
      </c>
      <c r="F15" s="18">
        <v>500</v>
      </c>
      <c r="G15" s="123">
        <v>1535</v>
      </c>
    </row>
    <row r="16" spans="1:7" ht="17.5" x14ac:dyDescent="0.35">
      <c r="A16" s="25" t="s">
        <v>35</v>
      </c>
      <c r="B16" s="120">
        <v>0</v>
      </c>
      <c r="C16" s="120">
        <v>0</v>
      </c>
      <c r="D16" s="120">
        <v>0</v>
      </c>
      <c r="E16" s="120">
        <v>0</v>
      </c>
      <c r="F16" s="18">
        <v>0</v>
      </c>
      <c r="G16" s="123">
        <v>1</v>
      </c>
    </row>
    <row r="17" spans="1:7" ht="15.5" x14ac:dyDescent="0.35">
      <c r="A17" s="27" t="s">
        <v>36</v>
      </c>
      <c r="B17" s="120">
        <v>0</v>
      </c>
      <c r="C17" s="120">
        <v>0</v>
      </c>
      <c r="D17" s="120">
        <v>0</v>
      </c>
      <c r="E17" s="120">
        <v>0</v>
      </c>
      <c r="F17" s="18">
        <v>0</v>
      </c>
      <c r="G17" s="123">
        <v>257</v>
      </c>
    </row>
    <row r="18" spans="1:7" s="144" customFormat="1" ht="17.5" x14ac:dyDescent="0.35">
      <c r="A18" s="27" t="s">
        <v>71</v>
      </c>
      <c r="B18" s="119">
        <v>2694.46</v>
      </c>
      <c r="C18" s="119">
        <v>0</v>
      </c>
      <c r="D18" s="119">
        <v>0</v>
      </c>
      <c r="E18" s="119">
        <v>0</v>
      </c>
      <c r="F18" s="142">
        <v>0</v>
      </c>
      <c r="G18" s="143" t="s">
        <v>68</v>
      </c>
    </row>
    <row r="19" spans="1:7" ht="17.5" x14ac:dyDescent="0.35">
      <c r="A19" s="28" t="s">
        <v>37</v>
      </c>
      <c r="B19" s="121">
        <v>2</v>
      </c>
      <c r="C19" s="121">
        <v>0</v>
      </c>
      <c r="D19" s="121">
        <v>0</v>
      </c>
      <c r="E19" s="121">
        <v>0</v>
      </c>
      <c r="F19" s="29">
        <v>0</v>
      </c>
      <c r="G19" s="124">
        <v>2</v>
      </c>
    </row>
    <row r="20" spans="1:7" ht="16.5" x14ac:dyDescent="0.35">
      <c r="A20" s="30" t="s">
        <v>69</v>
      </c>
      <c r="B20" s="17"/>
      <c r="C20" s="17"/>
      <c r="D20" s="18"/>
      <c r="E20" s="18"/>
      <c r="F20" s="18"/>
      <c r="G20" s="18"/>
    </row>
    <row r="21" spans="1:7" ht="15.5" x14ac:dyDescent="0.35">
      <c r="A21" s="166" t="s">
        <v>63</v>
      </c>
      <c r="B21" s="166"/>
      <c r="C21" s="166"/>
      <c r="D21" s="166"/>
      <c r="E21" s="18"/>
      <c r="F21" s="18"/>
      <c r="G21" s="18"/>
    </row>
  </sheetData>
  <mergeCells count="2">
    <mergeCell ref="A1:F1"/>
    <mergeCell ref="A21:D21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6.1</vt:lpstr>
      <vt:lpstr>Table 6.2</vt:lpstr>
      <vt:lpstr>Table 6.3</vt:lpstr>
      <vt:lpstr>Table 6.4</vt:lpstr>
      <vt:lpstr>Table 6.5</vt:lpstr>
      <vt:lpstr>Table 6.6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2022-11-18T07:54:44Z</dcterms:modified>
</cp:coreProperties>
</file>