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9 - Electricity\"/>
    </mc:Choice>
  </mc:AlternateContent>
  <xr:revisionPtr revIDLastSave="0" documentId="13_ncr:1_{003069CA-4C5C-46F7-9D4D-F7D37E138018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310" xr2:uid="{00000000-000D-0000-FFFF-FFFF00000000}"/>
  </bookViews>
  <sheets>
    <sheet name="Sheet1" sheetId="1" r:id="rId1"/>
    <sheet name="Sheet2" sheetId="2" r:id="rId2"/>
  </sheets>
  <calcPr calcId="18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E20" i="1"/>
  <c r="E21" i="1"/>
  <c r="D20" i="1"/>
  <c r="D21" i="1"/>
  <c r="C20" i="1"/>
  <c r="C21" i="1"/>
  <c r="B20" i="1"/>
  <c r="B21" i="1"/>
  <c r="B30" i="1"/>
  <c r="B29" i="1"/>
  <c r="B28" i="1"/>
  <c r="B26" i="1"/>
  <c r="B25" i="1"/>
  <c r="B24" i="1"/>
  <c r="F14" i="1"/>
  <c r="E14" i="1"/>
  <c r="D14" i="1"/>
  <c r="C14" i="1"/>
  <c r="B14" i="1"/>
  <c r="E1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<sst xmlns="http://schemas.openxmlformats.org/spreadsheetml/2006/main" count="43" uniqueCount="33">
  <si>
    <t>Details</t>
  </si>
  <si>
    <t>…</t>
  </si>
  <si>
    <t>All diesel generators</t>
  </si>
  <si>
    <t>Wind Energy (MU)</t>
  </si>
  <si>
    <t>Total Exports (MU)</t>
  </si>
  <si>
    <t>Total Imports (MU)</t>
  </si>
  <si>
    <t>Kurichu hydro power Plant</t>
  </si>
  <si>
    <t>Basochu - I hydro power Plant</t>
  </si>
  <si>
    <t>Basochu - II hydro power Plant</t>
  </si>
  <si>
    <t>Dagachhu hydro power Plant</t>
  </si>
  <si>
    <t>Mangdechhu hydro power Plant</t>
  </si>
  <si>
    <t>Other hydro power Plants</t>
  </si>
  <si>
    <t>Tala hydro power Plant</t>
  </si>
  <si>
    <t>Chhukha hydro power Plant</t>
  </si>
  <si>
    <t>Electricity Generation by Large Hydro Power Plants, 2019</t>
  </si>
  <si>
    <t xml:space="preserve">Overhead lines </t>
  </si>
  <si>
    <t>Source: Power System Information Report 2020, DHPS, MoEA.</t>
  </si>
  <si>
    <t xml:space="preserve">Import by Gencos </t>
  </si>
  <si>
    <r>
      <t>Import from WBSEB - BPC</t>
    </r>
    <r>
      <rPr>
        <sz val="10"/>
        <color rgb="FFFF0000"/>
        <rFont val="Sylfaen"/>
        <family val="1"/>
      </rPr>
      <t xml:space="preserve"> </t>
    </r>
  </si>
  <si>
    <t xml:space="preserve">Import from ASEB - BPC </t>
  </si>
  <si>
    <t>Annual Peak Load (MW)</t>
  </si>
  <si>
    <t xml:space="preserve">Underground lines </t>
  </si>
  <si>
    <t xml:space="preserve">Overhead ABC Conductor </t>
  </si>
  <si>
    <t>Table 9.3: Total Electricity Generation and Supply by Hydro Power Plant, 2016 - 2020</t>
  </si>
  <si>
    <t>Note: Basochhu I and Basochhu II is clubbed together since both of them are under the same plant management and are counted as one plant.</t>
  </si>
  <si>
    <t>Basochu hydro power Plant</t>
  </si>
  <si>
    <t>Total Energy Supply (MU)</t>
  </si>
  <si>
    <t>Length of HT Lines (33/11 KV) (km)</t>
  </si>
  <si>
    <t>Length of LT Lines (km)</t>
  </si>
  <si>
    <t>Electricity Generation (MU)</t>
  </si>
  <si>
    <t>Energy Losses (MU)</t>
  </si>
  <si>
    <t>Percentage Losses</t>
  </si>
  <si>
    <t>Total Energy Sales (MU)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</si>
</sst>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_)"/>
    <numFmt numFmtId="165" formatCode="#,##0.000_);\(#,##0.000\)"/>
    <numFmt numFmtId="166" formatCode="_(* #,##0.0_);_(* \(#,##0.0\);_(* &quot;-&quot;??_);_(@_)"/>
    <numFmt numFmtId="167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FF0000"/>
      <name val="Sylfaen"/>
      <family val="1"/>
    </font>
    <font>
      <i/>
      <sz val="9"/>
      <name val="Sylfaen"/>
      <family val="1"/>
    </font>
    <font>
      <i/>
      <sz val="9"/>
      <color rgb="FF222222"/>
      <name val="Sylfaen"/>
      <family val="1"/>
    </font>
    <font>
      <sz val="12"/>
      <name val="SWISS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1"/>
      <name val="Sylfaen"/>
      <family val="1"/>
    </font>
    <font>
      <i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3"/>
      </left>
      <right style="thin">
        <color indexed="63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8" fillId="0" borderId="3" applyBorder="0" applyProtection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45">
    <xf numFmtId="0" fontId="0" fillId="0" borderId="0" xfId="0"/>
    <xf numFmtId="164" fontId="2" fillId="0" borderId="2" xfId="0" applyNumberFormat="1" applyFont="1" applyBorder="1" applyAlignment="1" applyProtection="1"/>
    <xf numFmtId="0" fontId="7" fillId="0" borderId="0" xfId="0" applyFont="1"/>
    <xf numFmtId="166" fontId="4" fillId="0" borderId="0" xfId="0" applyNumberFormat="1" applyFont="1" applyFill="1" applyBorder="1"/>
    <xf numFmtId="4" fontId="4" fillId="3" borderId="0" xfId="0" applyNumberFormat="1" applyFont="1" applyFill="1" applyBorder="1"/>
    <xf numFmtId="0" fontId="2" fillId="2" borderId="1" xfId="0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left" vertical="center"/>
    </xf>
    <xf numFmtId="0" fontId="11" fillId="0" borderId="0" xfId="0" applyFont="1"/>
    <xf numFmtId="0" fontId="4" fillId="0" borderId="0" xfId="0" applyFont="1" applyBorder="1"/>
    <xf numFmtId="0" fontId="2" fillId="0" borderId="0" xfId="0" applyFont="1" applyBorder="1"/>
    <xf numFmtId="4" fontId="12" fillId="0" borderId="0" xfId="0" applyNumberFormat="1" applyFont="1" applyBorder="1"/>
    <xf numFmtId="2" fontId="4" fillId="3" borderId="0" xfId="0" applyNumberFormat="1" applyFont="1" applyFill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/>
    <xf numFmtId="4" fontId="2" fillId="3" borderId="0" xfId="0" applyNumberFormat="1" applyFont="1" applyFill="1" applyBorder="1"/>
    <xf numFmtId="4" fontId="14" fillId="0" borderId="0" xfId="0" applyNumberFormat="1" applyFont="1" applyBorder="1"/>
    <xf numFmtId="4" fontId="14" fillId="3" borderId="0" xfId="0" applyNumberFormat="1" applyFont="1" applyFill="1" applyBorder="1"/>
    <xf numFmtId="2" fontId="4" fillId="0" borderId="0" xfId="0" applyNumberFormat="1" applyFont="1" applyBorder="1"/>
    <xf numFmtId="4" fontId="4" fillId="0" borderId="0" xfId="0" applyNumberFormat="1" applyFont="1" applyBorder="1"/>
    <xf numFmtId="0" fontId="15" fillId="0" borderId="0" xfId="0" applyFont="1"/>
    <xf numFmtId="9" fontId="4" fillId="0" borderId="0" xfId="2" applyFont="1" applyBorder="1" applyProtection="1"/>
    <xf numFmtId="9" fontId="5" fillId="0" borderId="0" xfId="2" applyFont="1" applyBorder="1" applyProtection="1"/>
    <xf numFmtId="0" fontId="13" fillId="0" borderId="0" xfId="0" applyFont="1" applyBorder="1"/>
    <xf numFmtId="4" fontId="11" fillId="0" borderId="0" xfId="0" applyNumberFormat="1" applyFont="1" applyBorder="1"/>
    <xf numFmtId="4" fontId="11" fillId="3" borderId="0" xfId="0" applyNumberFormat="1" applyFont="1" applyFill="1" applyBorder="1"/>
    <xf numFmtId="4" fontId="15" fillId="3" borderId="0" xfId="0" applyNumberFormat="1" applyFont="1" applyFill="1" applyBorder="1"/>
    <xf numFmtId="4" fontId="5" fillId="3" borderId="0" xfId="0" applyNumberFormat="1" applyFont="1" applyFill="1" applyBorder="1"/>
    <xf numFmtId="0" fontId="12" fillId="0" borderId="0" xfId="0" applyFont="1"/>
    <xf numFmtId="0" fontId="13" fillId="0" borderId="0" xfId="0" applyFont="1"/>
    <xf numFmtId="0" fontId="4" fillId="0" borderId="0" xfId="0" applyFont="1"/>
    <xf numFmtId="165" fontId="6" fillId="0" borderId="0" xfId="0" applyNumberFormat="1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167" fontId="4" fillId="0" borderId="1" xfId="3" applyNumberFormat="1" applyFont="1" applyFill="1" applyBorder="1" applyAlignment="1">
      <alignment horizontal="right" vertical="center"/>
    </xf>
    <xf numFmtId="4" fontId="4" fillId="0" borderId="1" xfId="3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right" vertical="center"/>
    </xf>
    <xf numFmtId="4" fontId="2" fillId="0" borderId="1" xfId="1" applyNumberFormat="1" applyFont="1" applyFill="1" applyBorder="1" applyAlignment="1" applyProtection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left" vertical="center" indent="1"/>
    </xf>
    <xf numFmtId="164" fontId="2" fillId="0" borderId="1" xfId="0" applyNumberFormat="1" applyFont="1" applyBorder="1" applyAlignment="1">
      <alignment horizontal="left" vertical="center"/>
    </xf>
  </cellXfs>
  <cellStyles count="10">
    <cellStyle name="Comma" xfId="1" builtinId="3"/>
    <cellStyle name="Comma 2" xfId="7" xr:uid="{2F3A0CDE-C089-4C48-B850-835FA1C72E09}"/>
    <cellStyle name="Comma 3" xfId="9" xr:uid="{96BDCF04-382D-464E-9E31-CC7738D53563}"/>
    <cellStyle name="Normal" xfId="0" builtinId="0"/>
    <cellStyle name="Normal 13" xfId="5" xr:uid="{40A175F6-5AC7-4767-B350-61C71C535313}"/>
    <cellStyle name="Normal 2" xfId="6" xr:uid="{52B5698A-D3B0-4E3B-A552-CAC583718F11}"/>
    <cellStyle name="Normal 3" xfId="8" xr:uid="{7A37CF48-770B-476F-A75A-A5EA592ABD8B}"/>
    <cellStyle name="Normal 4" xfId="4" xr:uid="{6FD95E2C-CF4A-4580-93DE-622479CF4DBE}"/>
    <cellStyle name="Normal_Hydro Power Plants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Sheet2!$A$2:$A$8</c:f>
              <c:strCache>
                <c:ptCount val="7"/>
                <c:pt idx="0">
                  <c:v>Tala hydro power Plant</c:v>
                </c:pt>
                <c:pt idx="1">
                  <c:v>Chhukha hydro power Plant</c:v>
                </c:pt>
                <c:pt idx="2">
                  <c:v>Mangdechhu hydro power Plant</c:v>
                </c:pt>
                <c:pt idx="3">
                  <c:v>Dagachhu hydro power Plant</c:v>
                </c:pt>
                <c:pt idx="4">
                  <c:v>Kurichu hydro power Plant</c:v>
                </c:pt>
                <c:pt idx="5">
                  <c:v>Basochu - II hydro power Plant</c:v>
                </c:pt>
                <c:pt idx="6">
                  <c:v>Basochu - I hydro power Plant</c:v>
                </c:pt>
              </c:strCache>
            </c:strRef>
          </c:cat>
          <c:val>
            <c:numRef>
              <c:f>Sheet2!$B$2:$B$8</c:f>
              <c:numCache>
                <c:formatCode>General</c:formatCode>
                <c:ptCount val="7"/>
                <c:pt idx="0">
                  <c:v>4535.71</c:v>
                </c:pt>
                <c:pt idx="1">
                  <c:v>1687.71</c:v>
                </c:pt>
                <c:pt idx="2">
                  <c:v>1532.28</c:v>
                </c:pt>
                <c:pt idx="3">
                  <c:v>399.29</c:v>
                </c:pt>
                <c:pt idx="4">
                  <c:v>395.46</c:v>
                </c:pt>
                <c:pt idx="5">
                  <c:v>198.84</c:v>
                </c:pt>
                <c:pt idx="6">
                  <c:v>107.63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8B-49FB-B3A1-334B7AA19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-49"/>
        <c:axId val="-2115171248"/>
        <c:axId val="-2084885872"/>
      </c:barChart>
      <c:catAx>
        <c:axId val="-2115171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Hydro Power Plants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885872"/>
        <c:crosses val="autoZero"/>
        <c:auto val="1"/>
        <c:lblAlgn val="ctr"/>
        <c:lblOffset val="100"/>
        <c:noMultiLvlLbl val="0"/>
      </c:catAx>
      <c:valAx>
        <c:axId val="-2084885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Electricity Generation (MU)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5171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685800</xdr:colOff>
      <xdr:row>8</xdr:row>
      <xdr:rowOff>50800</xdr:rowOff>
    </xdr:from>
    <xdr:to>
      <xdr:col>11</xdr:col>
      <xdr:colOff>812800</xdr:colOff>
      <xdr:row>27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topLeftCell="A17" zoomScale="95" zoomScaleNormal="95" zoomScalePageLayoutView="180" workbookViewId="0">
      <selection activeCell="A28" sqref="A28:A30"/>
    </sheetView>
  </sheetViews>
  <sheetFormatPr defaultColWidth="8.85546875" defaultRowHeight="15"/>
  <cols>
    <col min="1" max="1" width="35.42578125" style="7" customWidth="1"/>
    <col min="2" max="4" width="11.42578125" style="7" bestFit="1" customWidth="1"/>
    <col min="5" max="6" width="10.7109375" style="7" bestFit="1" customWidth="1"/>
    <col min="7" max="7" width="8.85546875" style="7"/>
    <col min="8" max="8" width="26.42578125" style="7" bestFit="1" customWidth="1"/>
    <col min="9" max="16384" width="8.85546875" style="7"/>
  </cols>
  <sheetData>
    <row r="1" spans="1:13" ht="15.75">
      <c r="A1" s="1" t="s">
        <v>23</v>
      </c>
      <c r="B1" s="1"/>
      <c r="C1" s="1"/>
      <c r="D1" s="1"/>
      <c r="E1" s="1"/>
      <c r="G1" s="8"/>
      <c r="H1" s="8"/>
    </row>
    <row r="2" spans="1:13" ht="15.75">
      <c r="A2" s="6" t="s">
        <v>0</v>
      </c>
      <c r="B2" s="5">
        <v>2016</v>
      </c>
      <c r="C2" s="5">
        <v>2017</v>
      </c>
      <c r="D2" s="5">
        <v>2018</v>
      </c>
      <c r="E2" s="5">
        <v>2019</v>
      </c>
      <c r="F2" s="5">
        <v>2020</v>
      </c>
      <c r="G2" s="9"/>
      <c r="H2" s="8"/>
    </row>
    <row r="3" spans="1:13" ht="15.75">
      <c r="A3" s="44" t="s">
        <v>29</v>
      </c>
      <c r="B3" s="34">
        <f>SUM(B4:B12)</f>
        <v>7959.5605120118189</v>
      </c>
      <c r="C3" s="34">
        <f>SUM(C4:C12)</f>
        <v>7722.4316312999999</v>
      </c>
      <c r="D3" s="34">
        <f>SUM(D4:D12)</f>
        <v>6959.8052799999987</v>
      </c>
      <c r="E3" s="35">
        <f>SUM(E4:E12)</f>
        <v>8645.9421519999996</v>
      </c>
      <c r="F3" s="35">
        <f>SUM(F4:F12)</f>
        <v>11370.839016000002</v>
      </c>
      <c r="G3" s="8"/>
      <c r="H3" s="8"/>
    </row>
    <row r="4" spans="1:13" ht="15.75">
      <c r="A4" s="43" t="s">
        <v>13</v>
      </c>
      <c r="B4" s="36">
        <v>1929.6820000000002</v>
      </c>
      <c r="C4" s="36">
        <v>1883.1830000000002</v>
      </c>
      <c r="D4" s="36">
        <v>1703.9520000000002</v>
      </c>
      <c r="E4" s="36">
        <v>1687.7110000000002</v>
      </c>
      <c r="F4" s="36">
        <v>1837.1859999999999</v>
      </c>
      <c r="G4" s="8"/>
      <c r="H4" s="8"/>
    </row>
    <row r="5" spans="1:13" ht="15.75">
      <c r="A5" s="43" t="s">
        <v>6</v>
      </c>
      <c r="B5" s="36">
        <v>390.74803500000002</v>
      </c>
      <c r="C5" s="36">
        <v>389.56183599999997</v>
      </c>
      <c r="D5" s="36">
        <v>380.02873700000004</v>
      </c>
      <c r="E5" s="36">
        <v>395.45845600000001</v>
      </c>
      <c r="F5" s="36">
        <v>391.589608</v>
      </c>
      <c r="G5" s="8"/>
      <c r="H5" s="9"/>
    </row>
    <row r="6" spans="1:13" ht="15.75">
      <c r="A6" s="43" t="s">
        <v>25</v>
      </c>
      <c r="B6" s="36">
        <v>328.66548000000006</v>
      </c>
      <c r="C6" s="36">
        <v>330.64702</v>
      </c>
      <c r="D6" s="36">
        <v>305.56545999999997</v>
      </c>
      <c r="E6" s="36">
        <v>306.47328999999996</v>
      </c>
      <c r="F6" s="36">
        <v>348.55869999999999</v>
      </c>
      <c r="G6" s="8"/>
      <c r="H6" s="8"/>
    </row>
    <row r="7" spans="1:13" ht="15.75">
      <c r="A7" s="43" t="s">
        <v>12</v>
      </c>
      <c r="B7" s="36">
        <v>4924.5053357418183</v>
      </c>
      <c r="C7" s="36">
        <v>4646.0897480000003</v>
      </c>
      <c r="D7" s="36">
        <v>4185.0002769999983</v>
      </c>
      <c r="E7" s="36">
        <v>4535.7121459999998</v>
      </c>
      <c r="F7" s="36">
        <v>5031.890921000002</v>
      </c>
      <c r="G7" s="8"/>
      <c r="H7" s="8"/>
    </row>
    <row r="8" spans="1:13" ht="15.75">
      <c r="A8" s="43" t="s">
        <v>9</v>
      </c>
      <c r="B8" s="36">
        <v>374.23239000000001</v>
      </c>
      <c r="C8" s="36">
        <v>460.35</v>
      </c>
      <c r="D8" s="36">
        <v>366.03499999999997</v>
      </c>
      <c r="E8" s="36">
        <v>400.27126000000004</v>
      </c>
      <c r="F8" s="36">
        <v>518.27135999999996</v>
      </c>
      <c r="G8" s="8"/>
      <c r="H8" s="8"/>
    </row>
    <row r="9" spans="1:13" ht="15.75">
      <c r="A9" s="43" t="s">
        <v>10</v>
      </c>
      <c r="B9" s="36" t="s">
        <v>1</v>
      </c>
      <c r="C9" s="36" t="s">
        <v>1</v>
      </c>
      <c r="D9" s="36" t="s">
        <v>1</v>
      </c>
      <c r="E9" s="36">
        <v>1320.3159999999998</v>
      </c>
      <c r="F9" s="36">
        <v>3218.3940000000002</v>
      </c>
      <c r="G9" s="8"/>
      <c r="H9" s="8"/>
    </row>
    <row r="10" spans="1:13" ht="15.75">
      <c r="A10" s="43" t="s">
        <v>11</v>
      </c>
      <c r="B10" s="36">
        <v>11.026999999999999</v>
      </c>
      <c r="C10" s="36">
        <v>11.222</v>
      </c>
      <c r="D10" s="36">
        <v>18.053999999999998</v>
      </c>
      <c r="E10" s="36">
        <v>0</v>
      </c>
      <c r="F10" s="36">
        <v>23.834226999999998</v>
      </c>
      <c r="G10" s="8"/>
      <c r="H10" s="8"/>
    </row>
    <row r="11" spans="1:13" ht="15.75">
      <c r="A11" s="43" t="s">
        <v>2</v>
      </c>
      <c r="B11" s="36">
        <v>2.7127E-4</v>
      </c>
      <c r="C11" s="36">
        <v>0.27114929999999998</v>
      </c>
      <c r="D11" s="36">
        <v>3.5196999999999999E-2</v>
      </c>
      <c r="E11" s="36">
        <v>0</v>
      </c>
      <c r="F11" s="36">
        <v>4.1999999999999997E-3</v>
      </c>
      <c r="G11" s="8"/>
      <c r="H11" s="8"/>
    </row>
    <row r="12" spans="1:13" ht="15.75">
      <c r="A12" s="43" t="s">
        <v>3</v>
      </c>
      <c r="B12" s="37">
        <v>0.7</v>
      </c>
      <c r="C12" s="37">
        <v>1.106878</v>
      </c>
      <c r="D12" s="37">
        <v>1.134609</v>
      </c>
      <c r="E12" s="37">
        <v>0</v>
      </c>
      <c r="F12" s="37">
        <v>1.1100000000000001</v>
      </c>
      <c r="G12" s="8"/>
      <c r="H12" s="8"/>
    </row>
    <row r="13" spans="1:13" ht="15.75">
      <c r="A13" s="44" t="s">
        <v>4</v>
      </c>
      <c r="B13" s="35">
        <v>5763.13</v>
      </c>
      <c r="C13" s="35">
        <v>5700.99</v>
      </c>
      <c r="D13" s="35">
        <v>4580.8599999999997</v>
      </c>
      <c r="E13" s="35">
        <f>6050.28+E15</f>
        <v>6146.5981389999997</v>
      </c>
      <c r="F13" s="35">
        <v>9259.64874031</v>
      </c>
      <c r="G13" s="8"/>
      <c r="H13" s="9"/>
      <c r="I13" s="10"/>
      <c r="J13" s="10"/>
      <c r="K13" s="10"/>
      <c r="L13" s="10"/>
      <c r="M13" s="10"/>
    </row>
    <row r="14" spans="1:13" ht="15.75">
      <c r="A14" s="44" t="s">
        <v>5</v>
      </c>
      <c r="B14" s="35">
        <f t="shared" ref="B14:D14" si="0">SUM(B15+B16+B17)</f>
        <v>86.623864000000026</v>
      </c>
      <c r="C14" s="35">
        <f t="shared" si="0"/>
        <v>91.92</v>
      </c>
      <c r="D14" s="35">
        <f t="shared" si="0"/>
        <v>133.97999999999999</v>
      </c>
      <c r="E14" s="35">
        <f>SUM(E15:E17)</f>
        <v>96.370370149999999</v>
      </c>
      <c r="F14" s="35">
        <f>SUM(F15:F17)</f>
        <v>81.83</v>
      </c>
      <c r="G14" s="8"/>
      <c r="H14" s="8"/>
      <c r="I14" s="11"/>
      <c r="J14" s="11"/>
      <c r="K14" s="11"/>
      <c r="L14" s="11"/>
      <c r="M14" s="11"/>
    </row>
    <row r="15" spans="1:13" ht="15.75">
      <c r="A15" s="43" t="s">
        <v>17</v>
      </c>
      <c r="B15" s="38">
        <v>84.163864000000018</v>
      </c>
      <c r="C15" s="38">
        <v>91.72</v>
      </c>
      <c r="D15" s="38">
        <v>133.66</v>
      </c>
      <c r="E15" s="38">
        <v>96.318139000000002</v>
      </c>
      <c r="F15" s="38">
        <v>81.83</v>
      </c>
      <c r="G15" s="8"/>
      <c r="H15" s="8"/>
      <c r="I15" s="12"/>
      <c r="J15" s="12"/>
      <c r="K15" s="12"/>
      <c r="L15" s="12"/>
      <c r="M15" s="12"/>
    </row>
    <row r="16" spans="1:13" ht="15.75">
      <c r="A16" s="43" t="s">
        <v>18</v>
      </c>
      <c r="B16" s="38">
        <v>2.34</v>
      </c>
      <c r="C16" s="38">
        <v>0.08</v>
      </c>
      <c r="D16" s="38">
        <v>0.26</v>
      </c>
      <c r="E16" s="38">
        <v>2.6935499999999999E-3</v>
      </c>
      <c r="F16" s="38">
        <v>0</v>
      </c>
      <c r="G16" s="8"/>
      <c r="H16" s="8"/>
      <c r="I16" s="12"/>
      <c r="J16" s="12"/>
      <c r="K16" s="12"/>
      <c r="L16" s="13"/>
      <c r="M16" s="13"/>
    </row>
    <row r="17" spans="1:13" ht="15.75">
      <c r="A17" s="43" t="s">
        <v>19</v>
      </c>
      <c r="B17" s="38">
        <v>0.12</v>
      </c>
      <c r="C17" s="38">
        <v>0.12</v>
      </c>
      <c r="D17" s="38">
        <v>0.06</v>
      </c>
      <c r="E17" s="38">
        <v>4.9537600000000001E-2</v>
      </c>
      <c r="F17" s="38">
        <v>0</v>
      </c>
      <c r="G17" s="9"/>
      <c r="H17" s="9"/>
      <c r="I17" s="14"/>
      <c r="J17" s="14"/>
      <c r="K17" s="14"/>
      <c r="L17" s="14"/>
      <c r="M17" s="14"/>
    </row>
    <row r="18" spans="1:13" ht="15.75">
      <c r="A18" s="44" t="s">
        <v>26</v>
      </c>
      <c r="B18" s="38">
        <v>2054.46</v>
      </c>
      <c r="C18" s="38">
        <v>2243.7145407300004</v>
      </c>
      <c r="D18" s="38">
        <v>2397.1582440699985</v>
      </c>
      <c r="E18" s="38">
        <v>2345.1250960558659</v>
      </c>
      <c r="F18" s="38">
        <v>2028.3570317758326</v>
      </c>
      <c r="G18" s="9"/>
      <c r="H18" s="9"/>
      <c r="I18" s="15"/>
      <c r="J18" s="16"/>
      <c r="K18" s="16"/>
      <c r="L18" s="16"/>
      <c r="M18" s="16"/>
    </row>
    <row r="19" spans="1:13" ht="15.75">
      <c r="A19" s="44" t="s">
        <v>32</v>
      </c>
      <c r="B19" s="38">
        <v>2008.91</v>
      </c>
      <c r="C19" s="38">
        <v>2185.7498056709996</v>
      </c>
      <c r="D19" s="38">
        <v>2328.4436114230007</v>
      </c>
      <c r="E19" s="38">
        <v>2279.7394234180015</v>
      </c>
      <c r="F19" s="38">
        <v>1960.6594592329989</v>
      </c>
      <c r="G19" s="9"/>
      <c r="H19" s="9"/>
      <c r="I19" s="10"/>
      <c r="J19" s="17"/>
      <c r="K19" s="17"/>
      <c r="L19" s="18"/>
      <c r="M19" s="18"/>
    </row>
    <row r="20" spans="1:13" s="21" customFormat="1" ht="15.75">
      <c r="A20" s="44" t="s">
        <v>30</v>
      </c>
      <c r="B20" s="39">
        <f>B18-B19</f>
        <v>45.549999999999955</v>
      </c>
      <c r="C20" s="39">
        <f t="shared" ref="C20:E20" si="1">C18-C19</f>
        <v>57.964735059000759</v>
      </c>
      <c r="D20" s="39">
        <f t="shared" si="1"/>
        <v>68.71463264699787</v>
      </c>
      <c r="E20" s="39">
        <f t="shared" si="1"/>
        <v>65.385672637864445</v>
      </c>
      <c r="F20" s="39">
        <f>F18-F19</f>
        <v>67.697572542833768</v>
      </c>
      <c r="G20" s="8"/>
      <c r="H20" s="8"/>
      <c r="I20" s="19"/>
      <c r="J20" s="20"/>
      <c r="K20" s="20"/>
      <c r="L20" s="20"/>
      <c r="M20" s="20"/>
    </row>
    <row r="21" spans="1:13" s="21" customFormat="1" ht="15.75">
      <c r="A21" s="44" t="s">
        <v>31</v>
      </c>
      <c r="B21" s="40">
        <f t="shared" ref="B21:E21" si="2">B20/B18*100</f>
        <v>2.2171276150423935</v>
      </c>
      <c r="C21" s="40">
        <f t="shared" si="2"/>
        <v>2.5834273481216434</v>
      </c>
      <c r="D21" s="40">
        <f t="shared" si="2"/>
        <v>2.8665038203873934</v>
      </c>
      <c r="E21" s="40">
        <f t="shared" si="2"/>
        <v>2.7881528685967725</v>
      </c>
      <c r="F21" s="40">
        <f>F20/F18*100</f>
        <v>3.3375570218801345</v>
      </c>
      <c r="G21" s="8"/>
      <c r="H21" s="8"/>
      <c r="I21" s="19"/>
      <c r="J21" s="19"/>
      <c r="K21" s="19"/>
      <c r="L21" s="19"/>
      <c r="M21" s="20"/>
    </row>
    <row r="22" spans="1:13" ht="15.75">
      <c r="A22" s="44" t="s">
        <v>20</v>
      </c>
      <c r="B22" s="38">
        <v>335.87</v>
      </c>
      <c r="C22" s="38">
        <v>362.09</v>
      </c>
      <c r="D22" s="38">
        <v>399.35</v>
      </c>
      <c r="E22" s="38">
        <v>387.66</v>
      </c>
      <c r="F22" s="38">
        <v>369.45</v>
      </c>
      <c r="G22" s="8"/>
      <c r="H22" s="8"/>
      <c r="I22" s="22"/>
      <c r="J22" s="22"/>
      <c r="K22" s="22"/>
      <c r="L22" s="22"/>
      <c r="M22" s="23"/>
    </row>
    <row r="23" spans="1:13" ht="15.75">
      <c r="A23" s="44" t="s">
        <v>27</v>
      </c>
      <c r="B23" s="41"/>
      <c r="C23" s="41"/>
      <c r="D23" s="41"/>
      <c r="E23" s="41"/>
      <c r="F23" s="41"/>
      <c r="G23" s="8"/>
      <c r="H23" s="8"/>
      <c r="I23" s="19"/>
      <c r="J23" s="20"/>
      <c r="K23" s="4"/>
      <c r="L23" s="4"/>
      <c r="M23" s="4"/>
    </row>
    <row r="24" spans="1:13" ht="15.75">
      <c r="A24" s="43" t="s">
        <v>15</v>
      </c>
      <c r="B24" s="38">
        <f>3812.142+2473.947</f>
        <v>6286.0889999999999</v>
      </c>
      <c r="C24" s="38">
        <v>6310.9089999999997</v>
      </c>
      <c r="D24" s="38">
        <v>6554.4</v>
      </c>
      <c r="E24" s="38">
        <v>6400.1220000000012</v>
      </c>
      <c r="F24" s="38">
        <v>6248.4958100000003</v>
      </c>
      <c r="G24" s="8"/>
      <c r="H24" s="24"/>
      <c r="I24" s="19"/>
      <c r="J24" s="19"/>
      <c r="K24" s="4"/>
      <c r="L24" s="4"/>
      <c r="M24" s="4"/>
    </row>
    <row r="25" spans="1:13" ht="15.75">
      <c r="A25" s="43" t="s">
        <v>21</v>
      </c>
      <c r="B25" s="38">
        <f>12.854+102.091</f>
        <v>114.94499999999999</v>
      </c>
      <c r="C25" s="38">
        <v>158.93</v>
      </c>
      <c r="D25" s="38">
        <v>119.4</v>
      </c>
      <c r="E25" s="38">
        <v>126.93767</v>
      </c>
      <c r="F25" s="38">
        <v>290.63906999999995</v>
      </c>
      <c r="G25" s="8"/>
      <c r="H25" s="8"/>
      <c r="I25" s="25"/>
      <c r="J25" s="25"/>
      <c r="K25" s="26"/>
      <c r="L25" s="27"/>
      <c r="M25" s="27"/>
    </row>
    <row r="26" spans="1:13" ht="15.75">
      <c r="A26" s="43" t="s">
        <v>22</v>
      </c>
      <c r="B26" s="38">
        <f>11.811+117.225</f>
        <v>129.036</v>
      </c>
      <c r="C26" s="38">
        <v>132.56809999999999</v>
      </c>
      <c r="D26" s="38">
        <v>142.22999999999999</v>
      </c>
      <c r="E26" s="38">
        <v>180.09335000000002</v>
      </c>
      <c r="F26" s="38">
        <v>179.60534999999996</v>
      </c>
      <c r="G26" s="8"/>
      <c r="H26" s="8"/>
      <c r="I26" s="20"/>
      <c r="J26" s="4"/>
      <c r="K26" s="4"/>
      <c r="L26" s="4"/>
      <c r="M26" s="4"/>
    </row>
    <row r="27" spans="1:13" ht="15.75">
      <c r="A27" s="44" t="s">
        <v>28</v>
      </c>
      <c r="B27" s="42"/>
      <c r="C27" s="42"/>
      <c r="D27" s="42"/>
      <c r="E27" s="42"/>
      <c r="F27" s="42"/>
      <c r="G27" s="8"/>
      <c r="H27" s="8"/>
      <c r="I27" s="20"/>
      <c r="J27" s="4"/>
      <c r="K27" s="4"/>
      <c r="L27" s="4"/>
      <c r="M27" s="4"/>
    </row>
    <row r="28" spans="1:13" ht="15.75">
      <c r="A28" s="43" t="s">
        <v>15</v>
      </c>
      <c r="B28" s="38">
        <f>1245.864+495.669</f>
        <v>1741.5329999999999</v>
      </c>
      <c r="C28" s="38">
        <v>1741.5319999999999</v>
      </c>
      <c r="D28" s="38">
        <v>1576.69</v>
      </c>
      <c r="E28" s="38">
        <v>1578.56196</v>
      </c>
      <c r="F28" s="38">
        <v>1729.8973790000002</v>
      </c>
      <c r="G28" s="8"/>
      <c r="H28" s="8"/>
      <c r="I28" s="20"/>
      <c r="J28" s="20"/>
      <c r="K28" s="4"/>
      <c r="L28" s="4"/>
      <c r="M28" s="4"/>
    </row>
    <row r="29" spans="1:13" ht="15.75">
      <c r="A29" s="43" t="s">
        <v>21</v>
      </c>
      <c r="B29" s="38">
        <f>293.638+103.02</f>
        <v>396.65799999999996</v>
      </c>
      <c r="C29" s="38">
        <v>321.66770000000002</v>
      </c>
      <c r="D29" s="38">
        <v>320</v>
      </c>
      <c r="E29" s="38">
        <v>404.1087</v>
      </c>
      <c r="F29" s="38">
        <v>382.95632000000001</v>
      </c>
      <c r="G29" s="8"/>
      <c r="H29" s="8"/>
      <c r="I29" s="20"/>
      <c r="J29" s="20"/>
      <c r="K29" s="4"/>
      <c r="L29" s="4"/>
      <c r="M29" s="4"/>
    </row>
    <row r="30" spans="1:13" ht="15.75">
      <c r="A30" s="43" t="s">
        <v>22</v>
      </c>
      <c r="B30" s="38">
        <f>3881.169+2480.564</f>
        <v>6361.7330000000002</v>
      </c>
      <c r="C30" s="38">
        <v>6892.8361670000004</v>
      </c>
      <c r="D30" s="38">
        <v>9037.85</v>
      </c>
      <c r="E30" s="38">
        <v>9069.7870669999993</v>
      </c>
      <c r="F30" s="38">
        <v>7411.6397900000002</v>
      </c>
      <c r="G30" s="8"/>
      <c r="H30" s="8"/>
      <c r="I30" s="20"/>
      <c r="J30" s="20"/>
      <c r="K30" s="4"/>
      <c r="L30" s="28"/>
      <c r="M30" s="4"/>
    </row>
    <row r="31" spans="1:13" ht="15.75">
      <c r="A31" s="2" t="s">
        <v>24</v>
      </c>
      <c r="B31" s="3"/>
      <c r="C31" s="3"/>
      <c r="D31" s="3"/>
      <c r="E31" s="4"/>
      <c r="F31" s="4"/>
      <c r="G31" s="8"/>
      <c r="H31" s="8"/>
      <c r="I31" s="20"/>
      <c r="J31" s="20"/>
      <c r="K31" s="4"/>
      <c r="L31" s="28"/>
      <c r="M31" s="4"/>
    </row>
    <row r="32" spans="1:13" ht="15.75" customHeight="1">
      <c r="A32" s="32" t="s">
        <v>16</v>
      </c>
      <c r="B32" s="32"/>
      <c r="C32" s="32"/>
      <c r="D32" s="32"/>
      <c r="E32" s="29"/>
      <c r="F32" s="29"/>
      <c r="G32" s="8"/>
      <c r="H32" s="8"/>
      <c r="I32" s="20"/>
      <c r="J32" s="20"/>
      <c r="K32" s="4"/>
      <c r="L32" s="4"/>
      <c r="M32" s="4"/>
    </row>
    <row r="33" spans="7:13" ht="15.75">
      <c r="G33" s="8"/>
      <c r="H33" s="8"/>
      <c r="I33" s="20"/>
      <c r="J33" s="20"/>
      <c r="K33" s="4"/>
      <c r="L33" s="4"/>
      <c r="M33" s="4"/>
    </row>
    <row r="34" spans="7:13" ht="15.75">
      <c r="G34" s="8"/>
      <c r="H34" s="8"/>
    </row>
    <row r="35" spans="7:13" ht="15.75">
      <c r="G35" s="8"/>
      <c r="H35" s="8"/>
    </row>
    <row r="36" spans="7:13" ht="15.75">
      <c r="G36" s="8"/>
      <c r="H36" s="8"/>
    </row>
    <row r="37" spans="7:13" ht="15.75">
      <c r="G37" s="8"/>
      <c r="H37" s="8"/>
    </row>
    <row r="38" spans="7:13" ht="15.75">
      <c r="G38" s="8"/>
      <c r="H38" s="8"/>
    </row>
    <row r="39" spans="7:13" ht="15.75">
      <c r="G39" s="30"/>
      <c r="H39" s="31"/>
    </row>
    <row r="40" spans="7:13" ht="15.75">
      <c r="G40" s="24"/>
      <c r="H40" s="8"/>
    </row>
    <row r="41" spans="7:13" ht="15.75">
      <c r="G41" s="33"/>
      <c r="H41" s="33"/>
    </row>
  </sheetData>
  <mergeCells count="2">
    <mergeCell ref="A32:D32"/>
    <mergeCell ref="G41:H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8"/>
  <sheetViews>
    <sheetView workbookViewId="0">
      <selection activeCell="I30" sqref="I30"/>
    </sheetView>
  </sheetViews>
  <sheetFormatPr defaultColWidth="11.42578125" defaultRowHeight="15"/>
  <cols>
    <col min="1" max="1" width="31.42578125" customWidth="1"/>
  </cols>
  <sheetData>
    <row r="2" spans="1:6">
      <c r="A2" t="s">
        <v>12</v>
      </c>
      <c r="B2">
        <v>4535.71</v>
      </c>
    </row>
    <row r="3" spans="1:6">
      <c r="A3" t="s">
        <v>13</v>
      </c>
      <c r="B3">
        <v>1687.71</v>
      </c>
    </row>
    <row r="4" spans="1:6">
      <c r="A4" t="s">
        <v>10</v>
      </c>
      <c r="B4">
        <v>1532.28</v>
      </c>
    </row>
    <row r="5" spans="1:6">
      <c r="A5" t="s">
        <v>9</v>
      </c>
      <c r="B5">
        <v>399.29</v>
      </c>
    </row>
    <row r="6" spans="1:6">
      <c r="A6" t="s">
        <v>6</v>
      </c>
      <c r="B6">
        <v>395.46</v>
      </c>
    </row>
    <row r="7" spans="1:6">
      <c r="A7" t="s">
        <v>8</v>
      </c>
      <c r="B7">
        <v>198.84</v>
      </c>
    </row>
    <row r="8" spans="1:6">
      <c r="A8" t="s">
        <v>7</v>
      </c>
      <c r="B8">
        <v>107.63</v>
      </c>
      <c r="F8" t="s">
        <v>14</v>
      </c>
    </row>
  </sheetData>
  <sortState xmlns:xlrd2="http://schemas.microsoft.com/office/spreadsheetml/2017/richdata2" ref="A2:B8">
    <sortCondition descending="1"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2020-06-03T14:14:33Z</dcterms:created>
  <dcterms:modified xsi:type="dcterms:W3CDTF">2021-09-20T03:25:58Z</dcterms:modified>
</cp:coreProperties>
</file>