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CIRD\SYB\2021\Final Table\SYB V3\Chapter 8 - Transport and communication\"/>
    </mc:Choice>
  </mc:AlternateContent>
  <xr:revisionPtr revIDLastSave="0" documentId="13_ncr:1_{13BBA762-81C4-4B12-994D-24781A1A4885}" xr6:coauthVersionLast="47" xr6:coauthVersionMax="47" xr10:uidLastSave="{00000000-0000-0000-0000-000000000000}"/>
  <bookViews>
    <workbookView showHorizontalScroll="0" showVerticalScroll="0" showSheetTabs="0" xWindow="-120" yWindow="-120" windowWidth="20730" windowHeight="11310" xr2:uid="{00000000-000D-0000-FFFF-FFFF00000000}"/>
  </bookViews>
  <sheets>
    <sheet name="Sheet1" sheetId="1" r:id="rId1"/>
    <sheet name="new" sheetId="2" r:id="rId2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1" l="1"/>
  <c r="N10" i="1"/>
  <c r="M17" i="1"/>
  <c r="L17" i="1"/>
  <c r="K17" i="1"/>
  <c r="J17" i="1"/>
  <c r="M17" i="2"/>
  <c r="L17" i="2"/>
  <c r="K17" i="2"/>
  <c r="J17" i="2"/>
  <c r="K10" i="2"/>
  <c r="L10" i="2"/>
  <c r="M10" i="2"/>
  <c r="J10" i="2"/>
  <c r="J10" i="1"/>
  <c r="M14" i="2"/>
  <c r="I10" i="1"/>
  <c r="K10" i="1"/>
  <c r="L10" i="1"/>
  <c r="M14" i="1"/>
  <c r="M11" i="1"/>
  <c r="M10" i="1"/>
  <c r="H14" i="1"/>
  <c r="F14" i="1"/>
  <c r="E14" i="1"/>
  <c r="D14" i="1"/>
  <c r="H10" i="1"/>
  <c r="F10" i="1"/>
</calcChain>
</file>

<file path=xl/sharedStrings.xml><?xml version="1.0" encoding="utf-8"?>
<sst xmlns="http://schemas.openxmlformats.org/spreadsheetml/2006/main" count="137" uniqueCount="39">
  <si>
    <t>Details</t>
  </si>
  <si>
    <t>…</t>
  </si>
  <si>
    <t>B-Mobile Subscribers</t>
  </si>
  <si>
    <t>1,78,346</t>
  </si>
  <si>
    <t>2,62,052</t>
  </si>
  <si>
    <t>3,05,215</t>
  </si>
  <si>
    <t>3,83,089</t>
  </si>
  <si>
    <t>4,21,715</t>
  </si>
  <si>
    <t>GPRS/EDGE</t>
  </si>
  <si>
    <t>Broadband</t>
  </si>
  <si>
    <t>Leased Line</t>
  </si>
  <si>
    <t>Note: Trunk lines are inclusive of international trunk lines</t>
  </si>
  <si>
    <t>In 2019 VoIP was divided into VoIP (national=1500) and VoIP (INTERNATIONAL=1194)</t>
  </si>
  <si>
    <t>Before 2018, BT did not have data on EDGE/GPRS as all connection were connected to 3G/4G</t>
  </si>
  <si>
    <t>Till 2017 3G/4G data were clubbed together</t>
  </si>
  <si>
    <t>Revenue Earnings (Nu.in Million)</t>
  </si>
  <si>
    <t>3G</t>
  </si>
  <si>
    <t>4G</t>
  </si>
  <si>
    <t>Source: Bhutan Telecom Ltd, MoIC.</t>
  </si>
  <si>
    <t>Mobile Subscriber</t>
  </si>
  <si>
    <t>Active</t>
  </si>
  <si>
    <t>Passive</t>
  </si>
  <si>
    <t>Domestic calls</t>
  </si>
  <si>
    <t>International calls</t>
  </si>
  <si>
    <t>India</t>
  </si>
  <si>
    <t>Others</t>
  </si>
  <si>
    <t>Internet (Mobile Data)</t>
  </si>
  <si>
    <t>Internet (ISP)</t>
  </si>
  <si>
    <t>Table 8.15: Number of Bhutan Telecom Mobile Subscribers &amp; Revenue Earnings, 2016 - 2020</t>
  </si>
  <si>
    <t>Mobile subscribers includes only active users till year 2019.</t>
  </si>
  <si>
    <t>Revenue Earnings are revenue from mobile and Internet services</t>
  </si>
  <si>
    <t>Domestic Calls</t>
  </si>
  <si>
    <t>International Calls</t>
  </si>
  <si>
    <t>Revenue (Nu.in Million)</t>
  </si>
  <si>
    <t>Before 2018, BT did not have data on EDGE/GPRS as all connection were connected to 3G/4G.</t>
  </si>
  <si>
    <t>Note:  The figures for the domestic and  international calls are minutes of calls.</t>
  </si>
  <si>
    <t>Table 8.4.3: Number of B-Mobile Subscribers, Calls, Internet and Revenue Earned, 2016 - 2020</t>
  </si>
  <si>
    <t>Till 2017, 3G/4G data were clubbed together. Revenue are from mobile and internet services.</t>
  </si>
  <si>
    <t>Source: Bhutan Telecom Limited.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</si>
</sst>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0.00_)"/>
    <numFmt numFmtId="166" formatCode="0.0_)"/>
    <numFmt numFmtId="167" formatCode="_(* #,##0.000_);_(* \(#,##0.0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2"/>
      <name val="Sylfaen"/>
      <family val="1"/>
    </font>
    <font>
      <i/>
      <sz val="9"/>
      <name val="Sylfaen"/>
      <family val="1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b/>
      <sz val="11"/>
      <color rgb="FF3C4043"/>
      <name val="Roboto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249977111117893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7">
    <xf numFmtId="0" fontId="0" fillId="0" borderId="0" xfId="0"/>
    <xf numFmtId="0" fontId="3" fillId="0" borderId="0" xfId="0" applyFont="1" applyBorder="1"/>
    <xf numFmtId="0" fontId="4" fillId="0" borderId="0" xfId="0" applyFont="1" applyBorder="1"/>
    <xf numFmtId="164" fontId="3" fillId="0" borderId="0" xfId="1" applyNumberFormat="1" applyFont="1" applyBorder="1" applyAlignment="1">
      <alignment horizontal="center"/>
    </xf>
    <xf numFmtId="164" fontId="3" fillId="0" borderId="0" xfId="1" applyNumberFormat="1" applyFont="1" applyBorder="1" applyAlignment="1">
      <alignment horizontal="right"/>
    </xf>
    <xf numFmtId="0" fontId="2" fillId="2" borderId="1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>
      <alignment horizontal="right" vertical="center"/>
    </xf>
    <xf numFmtId="164" fontId="3" fillId="0" borderId="3" xfId="1" applyNumberFormat="1" applyFont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0" borderId="4" xfId="1" applyNumberFormat="1" applyFont="1" applyBorder="1" applyAlignment="1">
      <alignment horizontal="center"/>
    </xf>
    <xf numFmtId="164" fontId="3" fillId="0" borderId="5" xfId="1" applyNumberFormat="1" applyFont="1" applyBorder="1" applyAlignment="1">
      <alignment horizontal="center"/>
    </xf>
    <xf numFmtId="164" fontId="3" fillId="0" borderId="7" xfId="1" applyNumberFormat="1" applyFont="1" applyBorder="1" applyAlignment="1">
      <alignment horizontal="center"/>
    </xf>
    <xf numFmtId="164" fontId="3" fillId="0" borderId="8" xfId="1" applyNumberFormat="1" applyFont="1" applyBorder="1" applyAlignment="1">
      <alignment horizontal="center"/>
    </xf>
    <xf numFmtId="164" fontId="3" fillId="0" borderId="9" xfId="1" applyNumberFormat="1" applyFont="1" applyBorder="1" applyAlignment="1">
      <alignment horizontal="center"/>
    </xf>
    <xf numFmtId="164" fontId="3" fillId="0" borderId="10" xfId="1" applyNumberFormat="1" applyFont="1" applyBorder="1" applyAlignment="1">
      <alignment horizontal="right"/>
    </xf>
    <xf numFmtId="164" fontId="3" fillId="0" borderId="9" xfId="1" applyNumberFormat="1" applyFont="1" applyBorder="1" applyAlignment="1">
      <alignment horizontal="right"/>
    </xf>
    <xf numFmtId="164" fontId="3" fillId="0" borderId="7" xfId="1" applyNumberFormat="1" applyFont="1" applyBorder="1" applyAlignment="1">
      <alignment horizontal="right"/>
    </xf>
    <xf numFmtId="164" fontId="3" fillId="0" borderId="8" xfId="1" applyNumberFormat="1" applyFont="1" applyBorder="1" applyAlignment="1">
      <alignment horizontal="right"/>
    </xf>
    <xf numFmtId="164" fontId="3" fillId="0" borderId="14" xfId="1" applyNumberFormat="1" applyFont="1" applyBorder="1" applyAlignment="1">
      <alignment horizontal="right"/>
    </xf>
    <xf numFmtId="164" fontId="3" fillId="0" borderId="6" xfId="1" applyNumberFormat="1" applyFont="1" applyFill="1" applyBorder="1" applyAlignment="1">
      <alignment horizontal="center"/>
    </xf>
    <xf numFmtId="164" fontId="3" fillId="0" borderId="10" xfId="1" applyNumberFormat="1" applyFont="1" applyFill="1" applyBorder="1" applyAlignment="1">
      <alignment horizontal="right"/>
    </xf>
    <xf numFmtId="164" fontId="3" fillId="0" borderId="10" xfId="1" applyNumberFormat="1" applyFont="1" applyFill="1" applyBorder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5" fillId="0" borderId="7" xfId="0" applyFont="1" applyBorder="1" applyAlignment="1">
      <alignment horizontal="left" indent="3"/>
    </xf>
    <xf numFmtId="0" fontId="5" fillId="0" borderId="0" xfId="0" applyFont="1" applyAlignment="1">
      <alignment horizontal="left" indent="3"/>
    </xf>
    <xf numFmtId="0" fontId="5" fillId="0" borderId="0" xfId="0" applyFont="1" applyBorder="1" applyAlignment="1" applyProtection="1">
      <alignment horizontal="left" indent="3"/>
    </xf>
    <xf numFmtId="164" fontId="3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0" fillId="0" borderId="0" xfId="0" applyFill="1" applyBorder="1"/>
    <xf numFmtId="164" fontId="3" fillId="0" borderId="7" xfId="1" applyNumberFormat="1" applyFont="1" applyFill="1" applyBorder="1" applyAlignment="1">
      <alignment horizontal="center"/>
    </xf>
    <xf numFmtId="164" fontId="3" fillId="0" borderId="8" xfId="1" applyNumberFormat="1" applyFont="1" applyFill="1" applyBorder="1" applyAlignment="1">
      <alignment horizontal="center"/>
    </xf>
    <xf numFmtId="164" fontId="3" fillId="0" borderId="9" xfId="1" applyNumberFormat="1" applyFont="1" applyFill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/>
    <xf numFmtId="0" fontId="3" fillId="0" borderId="0" xfId="0" applyFont="1" applyFill="1" applyBorder="1" applyAlignment="1" applyProtection="1">
      <alignment wrapText="1"/>
    </xf>
    <xf numFmtId="0" fontId="3" fillId="0" borderId="0" xfId="0" applyFont="1" applyFill="1" applyBorder="1" applyAlignment="1" applyProtection="1">
      <alignment horizontal="left" indent="1"/>
    </xf>
    <xf numFmtId="165" fontId="2" fillId="0" borderId="11" xfId="0" applyNumberFormat="1" applyFont="1" applyFill="1" applyBorder="1" applyAlignment="1" applyProtection="1">
      <alignment horizontal="left"/>
    </xf>
    <xf numFmtId="165" fontId="2" fillId="0" borderId="11" xfId="1" applyNumberFormat="1" applyFont="1" applyFill="1" applyBorder="1"/>
    <xf numFmtId="165" fontId="2" fillId="0" borderId="13" xfId="1" applyNumberFormat="1" applyFont="1" applyFill="1" applyBorder="1"/>
    <xf numFmtId="165" fontId="2" fillId="0" borderId="12" xfId="1" applyNumberFormat="1" applyFont="1" applyFill="1" applyBorder="1"/>
    <xf numFmtId="165" fontId="2" fillId="0" borderId="13" xfId="1" applyNumberFormat="1" applyFont="1" applyFill="1" applyBorder="1" applyAlignment="1">
      <alignment horizontal="right"/>
    </xf>
    <xf numFmtId="165" fontId="2" fillId="0" borderId="14" xfId="1" applyNumberFormat="1" applyFont="1" applyFill="1" applyBorder="1" applyAlignment="1">
      <alignment horizontal="right"/>
    </xf>
    <xf numFmtId="164" fontId="3" fillId="0" borderId="9" xfId="1" applyNumberFormat="1" applyFont="1" applyFill="1" applyBorder="1" applyAlignment="1">
      <alignment horizontal="right"/>
    </xf>
    <xf numFmtId="164" fontId="3" fillId="0" borderId="5" xfId="1" applyNumberFormat="1" applyFont="1" applyFill="1" applyBorder="1" applyAlignment="1">
      <alignment horizontal="center"/>
    </xf>
    <xf numFmtId="0" fontId="5" fillId="0" borderId="0" xfId="0" applyFont="1" applyBorder="1" applyAlignment="1" applyProtection="1">
      <alignment horizontal="left"/>
    </xf>
    <xf numFmtId="166" fontId="5" fillId="0" borderId="0" xfId="0" applyNumberFormat="1" applyFont="1" applyFill="1" applyBorder="1" applyAlignment="1" applyProtection="1">
      <alignment horizontal="left" indent="3"/>
    </xf>
    <xf numFmtId="0" fontId="9" fillId="0" borderId="16" xfId="0" applyFont="1" applyBorder="1" applyAlignment="1">
      <alignment wrapText="1"/>
    </xf>
    <xf numFmtId="0" fontId="7" fillId="0" borderId="16" xfId="0" applyFont="1" applyBorder="1" applyAlignment="1">
      <alignment horizontal="left" wrapText="1" indent="1"/>
    </xf>
    <xf numFmtId="0" fontId="8" fillId="0" borderId="16" xfId="0" applyFont="1" applyBorder="1" applyAlignment="1">
      <alignment horizontal="left" wrapText="1" indent="1"/>
    </xf>
    <xf numFmtId="0" fontId="10" fillId="3" borderId="15" xfId="0" applyFont="1" applyFill="1" applyBorder="1" applyAlignment="1">
      <alignment wrapText="1"/>
    </xf>
    <xf numFmtId="0" fontId="11" fillId="0" borderId="16" xfId="0" applyFont="1" applyBorder="1" applyAlignment="1">
      <alignment wrapText="1"/>
    </xf>
    <xf numFmtId="3" fontId="3" fillId="0" borderId="9" xfId="1" applyNumberFormat="1" applyFont="1" applyFill="1" applyBorder="1" applyAlignment="1">
      <alignment horizontal="right"/>
    </xf>
    <xf numFmtId="164" fontId="3" fillId="0" borderId="9" xfId="1" applyNumberFormat="1" applyFont="1" applyBorder="1" applyAlignment="1">
      <alignment vertical="center"/>
    </xf>
    <xf numFmtId="3" fontId="0" fillId="0" borderId="0" xfId="0" applyNumberFormat="1"/>
    <xf numFmtId="0" fontId="5" fillId="0" borderId="0" xfId="0" applyFont="1" applyAlignment="1">
      <alignment horizontal="left" indent="2"/>
    </xf>
    <xf numFmtId="4" fontId="2" fillId="0" borderId="14" xfId="1" applyNumberFormat="1" applyFont="1" applyFill="1" applyBorder="1" applyAlignment="1">
      <alignment horizontal="right"/>
    </xf>
    <xf numFmtId="164" fontId="3" fillId="0" borderId="1" xfId="1" applyNumberFormat="1" applyFont="1" applyBorder="1" applyAlignment="1">
      <alignment horizontal="right"/>
    </xf>
    <xf numFmtId="164" fontId="3" fillId="0" borderId="1" xfId="1" applyNumberFormat="1" applyFont="1" applyFill="1" applyBorder="1" applyAlignment="1">
      <alignment horizontal="right"/>
    </xf>
    <xf numFmtId="164" fontId="3" fillId="0" borderId="1" xfId="1" applyNumberFormat="1" applyFont="1" applyFill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3" fillId="0" borderId="1" xfId="1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/>
    <xf numFmtId="165" fontId="2" fillId="0" borderId="1" xfId="1" applyNumberFormat="1" applyFont="1" applyFill="1" applyBorder="1" applyAlignment="1">
      <alignment horizontal="right"/>
    </xf>
    <xf numFmtId="0" fontId="2" fillId="2" borderId="17" xfId="0" applyFont="1" applyFill="1" applyBorder="1" applyAlignment="1">
      <alignment horizontal="right" vertical="center"/>
    </xf>
    <xf numFmtId="1" fontId="2" fillId="2" borderId="1" xfId="0" applyNumberFormat="1" applyFont="1" applyFill="1" applyBorder="1" applyAlignment="1">
      <alignment horizontal="right" vertical="center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indent="3"/>
    </xf>
    <xf numFmtId="164" fontId="3" fillId="0" borderId="1" xfId="1" applyNumberFormat="1" applyFont="1" applyFill="1" applyBorder="1" applyAlignment="1">
      <alignment horizontal="right" vertical="center"/>
    </xf>
    <xf numFmtId="164" fontId="3" fillId="0" borderId="1" xfId="1" applyNumberFormat="1" applyFont="1" applyBorder="1" applyAlignment="1">
      <alignment horizontal="right" vertical="center"/>
    </xf>
    <xf numFmtId="0" fontId="5" fillId="0" borderId="0" xfId="0" applyFont="1" applyFill="1" applyBorder="1" applyAlignment="1">
      <alignment horizontal="left"/>
    </xf>
    <xf numFmtId="0" fontId="5" fillId="0" borderId="3" xfId="0" applyFont="1" applyBorder="1" applyAlignment="1">
      <alignment horizontal="left"/>
    </xf>
    <xf numFmtId="0" fontId="2" fillId="0" borderId="0" xfId="0" applyFont="1" applyBorder="1" applyAlignment="1" applyProtection="1">
      <alignment horizontal="left"/>
    </xf>
    <xf numFmtId="164" fontId="3" fillId="0" borderId="1" xfId="1" applyNumberFormat="1" applyFont="1" applyFill="1" applyBorder="1" applyAlignment="1">
      <alignment horizontal="right" vertical="center"/>
    </xf>
    <xf numFmtId="164" fontId="3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right" vertical="center"/>
    </xf>
    <xf numFmtId="166" fontId="5" fillId="0" borderId="0" xfId="0" applyNumberFormat="1" applyFont="1" applyFill="1" applyBorder="1" applyAlignment="1" applyProtection="1">
      <alignment horizontal="left" indent="3"/>
    </xf>
    <xf numFmtId="164" fontId="3" fillId="0" borderId="9" xfId="1" applyNumberFormat="1" applyFont="1" applyFill="1" applyBorder="1" applyAlignment="1">
      <alignment horizontal="right" vertical="center"/>
    </xf>
    <xf numFmtId="164" fontId="3" fillId="0" borderId="9" xfId="1" applyNumberFormat="1" applyFont="1" applyBorder="1" applyAlignment="1">
      <alignment horizontal="center" vertical="center"/>
    </xf>
    <xf numFmtId="3" fontId="0" fillId="0" borderId="9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0" borderId="0" xfId="0" applyFont="1" applyBorder="1" applyAlignment="1" applyProtection="1">
      <alignment horizontal="left"/>
    </xf>
    <xf numFmtId="164" fontId="3" fillId="0" borderId="17" xfId="1" applyNumberFormat="1" applyFont="1" applyFill="1" applyBorder="1" applyAlignment="1">
      <alignment horizontal="right" vertical="center"/>
    </xf>
    <xf numFmtId="3" fontId="3" fillId="0" borderId="1" xfId="1" applyNumberFormat="1" applyFont="1" applyFill="1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 wrapText="1"/>
    </xf>
    <xf numFmtId="164" fontId="3" fillId="0" borderId="17" xfId="1" applyNumberFormat="1" applyFont="1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167" fontId="2" fillId="0" borderId="1" xfId="1" applyNumberFormat="1" applyFont="1" applyFill="1" applyBorder="1" applyAlignment="1">
      <alignment horizontal="right" vertical="center"/>
    </xf>
    <xf numFmtId="167" fontId="2" fillId="0" borderId="13" xfId="1" applyNumberFormat="1" applyFont="1" applyFill="1" applyBorder="1" applyAlignment="1">
      <alignment horizontal="right" vertical="center"/>
    </xf>
    <xf numFmtId="0" fontId="2" fillId="0" borderId="1" xfId="0" applyFont="1" applyBorder="1" applyAlignment="1" applyProtection="1">
      <alignment horizontal="left" vertical="center"/>
    </xf>
    <xf numFmtId="37" fontId="3" fillId="0" borderId="1" xfId="0" applyNumberFormat="1" applyFont="1" applyFill="1" applyBorder="1" applyAlignment="1" applyProtection="1">
      <alignment horizontal="left" vertical="center" wrapText="1" indent="1"/>
    </xf>
    <xf numFmtId="37" fontId="2" fillId="0" borderId="1" xfId="0" applyNumberFormat="1" applyFont="1" applyBorder="1" applyAlignment="1" applyProtection="1">
      <alignment horizontal="left" vertical="center"/>
    </xf>
    <xf numFmtId="37" fontId="2" fillId="0" borderId="1" xfId="0" applyNumberFormat="1" applyFont="1" applyFill="1" applyBorder="1" applyAlignment="1" applyProtection="1">
      <alignment horizontal="left" vertical="center"/>
    </xf>
    <xf numFmtId="37" fontId="3" fillId="0" borderId="1" xfId="0" applyNumberFormat="1" applyFont="1" applyFill="1" applyBorder="1" applyAlignment="1" applyProtection="1">
      <alignment horizontal="left" vertical="center" indent="1"/>
    </xf>
    <xf numFmtId="0" fontId="3" fillId="0" borderId="1" xfId="0" applyFont="1" applyBorder="1" applyAlignment="1" applyProtection="1">
      <alignment horizontal="left" vertical="center" indent="1"/>
    </xf>
    <xf numFmtId="0" fontId="3" fillId="0" borderId="1" xfId="0" applyFont="1" applyBorder="1" applyAlignment="1" applyProtection="1">
      <alignment horizontal="left" vertical="center" indent="2"/>
    </xf>
    <xf numFmtId="165" fontId="2" fillId="0" borderId="1" xfId="0" applyNumberFormat="1" applyFont="1" applyFill="1" applyBorder="1" applyAlignment="1" applyProtection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1"/>
  <sheetViews>
    <sheetView tabSelected="1" zoomScale="119" zoomScaleNormal="192" workbookViewId="0">
      <selection activeCell="A17" sqref="A17"/>
    </sheetView>
  </sheetViews>
  <sheetFormatPr defaultRowHeight="15" x14ac:dyDescent="0.25"/>
  <cols>
    <col min="1" max="1" width="33.28515625" customWidth="1"/>
    <col min="2" max="8" width="0" hidden="1" customWidth="1"/>
    <col min="9" max="9" width="9.42578125" hidden="1" customWidth="1"/>
    <col min="10" max="14" width="12.140625" bestFit="1" customWidth="1"/>
  </cols>
  <sheetData>
    <row r="1" spans="1:15" ht="15.75" x14ac:dyDescent="0.3">
      <c r="A1" s="72" t="s">
        <v>36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</row>
    <row r="2" spans="1:15" x14ac:dyDescent="0.25">
      <c r="A2" s="5" t="s">
        <v>0</v>
      </c>
      <c r="B2" s="6">
        <v>2008</v>
      </c>
      <c r="C2" s="6">
        <v>2009</v>
      </c>
      <c r="D2" s="6">
        <v>2010</v>
      </c>
      <c r="E2" s="6">
        <v>2011</v>
      </c>
      <c r="F2" s="6">
        <v>2012</v>
      </c>
      <c r="G2" s="6">
        <v>2013</v>
      </c>
      <c r="H2" s="6">
        <v>2014</v>
      </c>
      <c r="I2" s="6">
        <v>2015</v>
      </c>
      <c r="J2" s="6">
        <v>2016</v>
      </c>
      <c r="K2" s="6">
        <v>2017</v>
      </c>
      <c r="L2" s="6">
        <v>2018</v>
      </c>
      <c r="M2" s="63">
        <v>2019</v>
      </c>
      <c r="N2" s="64">
        <v>2020</v>
      </c>
    </row>
    <row r="3" spans="1:15" ht="16.5" customHeight="1" x14ac:dyDescent="0.3">
      <c r="A3" s="89" t="s">
        <v>2</v>
      </c>
      <c r="B3" s="56" t="s">
        <v>3</v>
      </c>
      <c r="C3" s="56" t="s">
        <v>4</v>
      </c>
      <c r="D3" s="56" t="s">
        <v>5</v>
      </c>
      <c r="E3" s="56" t="s">
        <v>6</v>
      </c>
      <c r="F3" s="56" t="s">
        <v>7</v>
      </c>
      <c r="G3" s="56">
        <v>406353</v>
      </c>
      <c r="H3" s="56">
        <v>454543</v>
      </c>
      <c r="I3" s="56">
        <v>486228</v>
      </c>
      <c r="J3" s="69">
        <v>475373</v>
      </c>
      <c r="K3" s="68">
        <v>475394</v>
      </c>
      <c r="L3" s="68">
        <v>437152</v>
      </c>
      <c r="M3" s="82">
        <v>454212</v>
      </c>
      <c r="N3" s="83">
        <v>466796</v>
      </c>
      <c r="O3" s="34"/>
    </row>
    <row r="4" spans="1:15" ht="15.75" customHeight="1" x14ac:dyDescent="0.3">
      <c r="A4" s="90" t="s">
        <v>20</v>
      </c>
      <c r="B4" s="58"/>
      <c r="C4" s="58"/>
      <c r="D4" s="58"/>
      <c r="E4" s="58"/>
      <c r="F4" s="58"/>
      <c r="G4" s="58"/>
      <c r="H4" s="58"/>
      <c r="I4" s="57"/>
      <c r="J4" s="68" t="s">
        <v>1</v>
      </c>
      <c r="K4" s="68" t="s">
        <v>1</v>
      </c>
      <c r="L4" s="68" t="s">
        <v>1</v>
      </c>
      <c r="M4" s="82" t="s">
        <v>1</v>
      </c>
      <c r="N4" s="83">
        <v>423020</v>
      </c>
      <c r="O4" s="32"/>
    </row>
    <row r="5" spans="1:15" ht="15.75" x14ac:dyDescent="0.3">
      <c r="A5" s="90" t="s">
        <v>21</v>
      </c>
      <c r="B5" s="58"/>
      <c r="C5" s="58"/>
      <c r="D5" s="58"/>
      <c r="E5" s="58"/>
      <c r="F5" s="58"/>
      <c r="G5" s="58"/>
      <c r="H5" s="58"/>
      <c r="I5" s="57"/>
      <c r="J5" s="68" t="s">
        <v>1</v>
      </c>
      <c r="K5" s="68" t="s">
        <v>1</v>
      </c>
      <c r="L5" s="68" t="s">
        <v>1</v>
      </c>
      <c r="M5" s="82" t="s">
        <v>1</v>
      </c>
      <c r="N5" s="83">
        <v>43776</v>
      </c>
      <c r="O5" s="32"/>
    </row>
    <row r="6" spans="1:15" ht="15.75" customHeight="1" x14ac:dyDescent="0.3">
      <c r="A6" s="91" t="s">
        <v>31</v>
      </c>
      <c r="B6" s="59"/>
      <c r="C6" s="56"/>
      <c r="D6" s="56"/>
      <c r="E6" s="56"/>
      <c r="F6" s="56"/>
      <c r="G6" s="56"/>
      <c r="H6" s="56"/>
      <c r="I6" s="73"/>
      <c r="J6" s="68" t="s">
        <v>1</v>
      </c>
      <c r="K6" s="68" t="s">
        <v>1</v>
      </c>
      <c r="L6" s="68" t="s">
        <v>1</v>
      </c>
      <c r="M6" s="82" t="s">
        <v>1</v>
      </c>
      <c r="N6" s="84">
        <v>25409168.969999999</v>
      </c>
      <c r="O6" s="32"/>
    </row>
    <row r="7" spans="1:15" ht="15.75" customHeight="1" x14ac:dyDescent="0.3">
      <c r="A7" s="92" t="s">
        <v>32</v>
      </c>
      <c r="B7" s="59"/>
      <c r="C7" s="56"/>
      <c r="D7" s="56"/>
      <c r="E7" s="56"/>
      <c r="F7" s="56"/>
      <c r="G7" s="56"/>
      <c r="H7" s="56"/>
      <c r="I7" s="73"/>
      <c r="J7" s="68" t="s">
        <v>1</v>
      </c>
      <c r="K7" s="68" t="s">
        <v>1</v>
      </c>
      <c r="L7" s="68" t="s">
        <v>1</v>
      </c>
      <c r="M7" s="82" t="s">
        <v>1</v>
      </c>
      <c r="N7" s="83">
        <v>386446</v>
      </c>
      <c r="O7" s="32"/>
    </row>
    <row r="8" spans="1:15" ht="15.75" x14ac:dyDescent="0.3">
      <c r="A8" s="93" t="s">
        <v>24</v>
      </c>
      <c r="B8" s="59"/>
      <c r="C8" s="56"/>
      <c r="D8" s="56"/>
      <c r="E8" s="56"/>
      <c r="F8" s="56"/>
      <c r="G8" s="56"/>
      <c r="H8" s="56"/>
      <c r="I8" s="60"/>
      <c r="J8" s="68" t="s">
        <v>1</v>
      </c>
      <c r="K8" s="68" t="s">
        <v>1</v>
      </c>
      <c r="L8" s="68" t="s">
        <v>1</v>
      </c>
      <c r="M8" s="82" t="s">
        <v>1</v>
      </c>
      <c r="N8" s="82" t="s">
        <v>1</v>
      </c>
      <c r="O8" s="32"/>
    </row>
    <row r="9" spans="1:15" ht="15.75" x14ac:dyDescent="0.3">
      <c r="A9" s="93" t="s">
        <v>25</v>
      </c>
      <c r="B9" s="59"/>
      <c r="C9" s="56"/>
      <c r="D9" s="56"/>
      <c r="E9" s="56"/>
      <c r="F9" s="56"/>
      <c r="G9" s="56"/>
      <c r="H9" s="56"/>
      <c r="I9" s="60"/>
      <c r="J9" s="68" t="s">
        <v>1</v>
      </c>
      <c r="K9" s="68" t="s">
        <v>1</v>
      </c>
      <c r="L9" s="68" t="s">
        <v>1</v>
      </c>
      <c r="M9" s="82" t="s">
        <v>1</v>
      </c>
      <c r="N9" s="82" t="s">
        <v>1</v>
      </c>
      <c r="O9" s="32"/>
    </row>
    <row r="10" spans="1:15" ht="15.75" x14ac:dyDescent="0.3">
      <c r="A10" s="89" t="s">
        <v>26</v>
      </c>
      <c r="B10" s="56" t="s">
        <v>1</v>
      </c>
      <c r="C10" s="56" t="s">
        <v>1</v>
      </c>
      <c r="D10" s="56" t="s">
        <v>1</v>
      </c>
      <c r="E10" s="56" t="s">
        <v>1</v>
      </c>
      <c r="F10" s="56">
        <f>F11+F13</f>
        <v>109526</v>
      </c>
      <c r="G10" s="56">
        <v>197458</v>
      </c>
      <c r="H10" s="56">
        <f>H11+H13</f>
        <v>250907</v>
      </c>
      <c r="I10" s="57">
        <f>I11+I12+I15+I16</f>
        <v>366006</v>
      </c>
      <c r="J10" s="68">
        <f>J11+J12+J15+J16</f>
        <v>391760</v>
      </c>
      <c r="K10" s="68">
        <f t="shared" ref="K10" si="0">K11+K12+K15+K16</f>
        <v>454228</v>
      </c>
      <c r="L10" s="68">
        <f>L11+L12+L15+L16</f>
        <v>552830</v>
      </c>
      <c r="M10" s="82">
        <f>M11+M12+M13+M15+M16</f>
        <v>461450</v>
      </c>
      <c r="N10" s="83">
        <f>N11+N12+N13</f>
        <v>466797</v>
      </c>
      <c r="O10" s="34"/>
    </row>
    <row r="11" spans="1:15" ht="15.75" x14ac:dyDescent="0.3">
      <c r="A11" s="94" t="s">
        <v>16</v>
      </c>
      <c r="B11" s="56" t="s">
        <v>1</v>
      </c>
      <c r="C11" s="56" t="s">
        <v>1</v>
      </c>
      <c r="D11" s="56" t="s">
        <v>1</v>
      </c>
      <c r="E11" s="56" t="s">
        <v>1</v>
      </c>
      <c r="F11" s="56">
        <v>18686</v>
      </c>
      <c r="G11" s="56">
        <v>112119</v>
      </c>
      <c r="H11" s="56">
        <v>181585</v>
      </c>
      <c r="I11" s="74">
        <v>337969</v>
      </c>
      <c r="J11" s="75">
        <v>375007</v>
      </c>
      <c r="K11" s="75">
        <v>438307</v>
      </c>
      <c r="L11" s="69">
        <v>438037</v>
      </c>
      <c r="M11" s="85">
        <f>M3-(M12+M13)</f>
        <v>248359</v>
      </c>
      <c r="N11" s="86">
        <v>182078</v>
      </c>
      <c r="O11" s="34"/>
    </row>
    <row r="12" spans="1:15" ht="15.75" x14ac:dyDescent="0.3">
      <c r="A12" s="94" t="s">
        <v>17</v>
      </c>
      <c r="B12" s="56"/>
      <c r="C12" s="56"/>
      <c r="D12" s="56"/>
      <c r="E12" s="56"/>
      <c r="F12" s="56"/>
      <c r="G12" s="56"/>
      <c r="H12" s="56"/>
      <c r="I12" s="74"/>
      <c r="J12" s="75"/>
      <c r="K12" s="75"/>
      <c r="L12" s="68">
        <v>105175</v>
      </c>
      <c r="M12" s="85">
        <v>160109</v>
      </c>
      <c r="N12" s="86">
        <v>246847</v>
      </c>
      <c r="O12" s="35"/>
    </row>
    <row r="13" spans="1:15" ht="15.75" x14ac:dyDescent="0.3">
      <c r="A13" s="94" t="s">
        <v>8</v>
      </c>
      <c r="B13" s="56" t="s">
        <v>1</v>
      </c>
      <c r="C13" s="56" t="s">
        <v>1</v>
      </c>
      <c r="D13" s="56" t="s">
        <v>1</v>
      </c>
      <c r="E13" s="56" t="s">
        <v>1</v>
      </c>
      <c r="F13" s="56">
        <v>90840</v>
      </c>
      <c r="G13" s="56">
        <v>85339</v>
      </c>
      <c r="H13" s="56">
        <v>69322</v>
      </c>
      <c r="I13" s="57" t="s">
        <v>1</v>
      </c>
      <c r="J13" s="68" t="s">
        <v>1</v>
      </c>
      <c r="K13" s="68" t="s">
        <v>1</v>
      </c>
      <c r="L13" s="68" t="s">
        <v>1</v>
      </c>
      <c r="M13" s="85">
        <v>45744</v>
      </c>
      <c r="N13" s="86">
        <v>37872</v>
      </c>
      <c r="O13" s="33"/>
    </row>
    <row r="14" spans="1:15" ht="15.75" x14ac:dyDescent="0.3">
      <c r="A14" s="89" t="s">
        <v>27</v>
      </c>
      <c r="B14" s="56" t="s">
        <v>1</v>
      </c>
      <c r="C14" s="56" t="s">
        <v>1</v>
      </c>
      <c r="D14" s="56">
        <f>D15+D16</f>
        <v>8841</v>
      </c>
      <c r="E14" s="56">
        <f>E15+E16</f>
        <v>13311</v>
      </c>
      <c r="F14" s="56">
        <f>F15+F16</f>
        <v>16893</v>
      </c>
      <c r="G14" s="56">
        <v>20630</v>
      </c>
      <c r="H14" s="56">
        <f>H15+H16</f>
        <v>25204</v>
      </c>
      <c r="I14" s="56">
        <v>28037</v>
      </c>
      <c r="J14" s="69">
        <v>16753</v>
      </c>
      <c r="K14" s="69">
        <v>15921</v>
      </c>
      <c r="L14" s="69">
        <v>9618</v>
      </c>
      <c r="M14" s="85">
        <f>SUM(M15:M16)</f>
        <v>7238</v>
      </c>
      <c r="N14" s="86">
        <f>N15+N16</f>
        <v>4501</v>
      </c>
    </row>
    <row r="15" spans="1:15" ht="15.75" x14ac:dyDescent="0.3">
      <c r="A15" s="95" t="s">
        <v>9</v>
      </c>
      <c r="B15" s="56" t="s">
        <v>1</v>
      </c>
      <c r="C15" s="56" t="s">
        <v>1</v>
      </c>
      <c r="D15" s="56">
        <v>8675</v>
      </c>
      <c r="E15" s="56">
        <v>13113</v>
      </c>
      <c r="F15" s="56">
        <v>16666</v>
      </c>
      <c r="G15" s="56">
        <v>20391</v>
      </c>
      <c r="H15" s="56">
        <v>24904</v>
      </c>
      <c r="I15" s="56">
        <v>27606</v>
      </c>
      <c r="J15" s="69">
        <v>16172</v>
      </c>
      <c r="K15" s="69">
        <v>15323</v>
      </c>
      <c r="L15" s="69">
        <v>8846</v>
      </c>
      <c r="M15" s="85">
        <v>6085</v>
      </c>
      <c r="N15" s="86">
        <v>2597</v>
      </c>
    </row>
    <row r="16" spans="1:15" ht="15.75" x14ac:dyDescent="0.3">
      <c r="A16" s="95" t="s">
        <v>10</v>
      </c>
      <c r="B16" s="56" t="s">
        <v>1</v>
      </c>
      <c r="C16" s="56" t="s">
        <v>1</v>
      </c>
      <c r="D16" s="56">
        <v>166</v>
      </c>
      <c r="E16" s="56">
        <v>198</v>
      </c>
      <c r="F16" s="56">
        <v>227</v>
      </c>
      <c r="G16" s="56">
        <v>239</v>
      </c>
      <c r="H16" s="56">
        <v>300</v>
      </c>
      <c r="I16" s="56">
        <v>431</v>
      </c>
      <c r="J16" s="69">
        <v>581</v>
      </c>
      <c r="K16" s="69">
        <v>598</v>
      </c>
      <c r="L16" s="69">
        <v>772</v>
      </c>
      <c r="M16" s="85">
        <v>1153</v>
      </c>
      <c r="N16" s="86">
        <v>1904</v>
      </c>
    </row>
    <row r="17" spans="1:15" ht="15.75" x14ac:dyDescent="0.3">
      <c r="A17" s="96" t="s">
        <v>33</v>
      </c>
      <c r="B17" s="61">
        <v>2209</v>
      </c>
      <c r="C17" s="61">
        <v>2328</v>
      </c>
      <c r="D17" s="61">
        <v>2305</v>
      </c>
      <c r="E17" s="62">
        <v>2691</v>
      </c>
      <c r="F17" s="62">
        <v>3038</v>
      </c>
      <c r="G17" s="62">
        <v>3194</v>
      </c>
      <c r="H17" s="62">
        <v>3569</v>
      </c>
      <c r="I17" s="62">
        <v>2691</v>
      </c>
      <c r="J17" s="87">
        <f>3038-102</f>
        <v>2936</v>
      </c>
      <c r="K17" s="87">
        <f>3194-95</f>
        <v>3099</v>
      </c>
      <c r="L17" s="87">
        <f>3569-89</f>
        <v>3480</v>
      </c>
      <c r="M17" s="87">
        <f>4029-85.66</f>
        <v>3943.34</v>
      </c>
      <c r="N17" s="88">
        <v>4250.5</v>
      </c>
    </row>
    <row r="18" spans="1:15" ht="15.75" customHeight="1" x14ac:dyDescent="0.25">
      <c r="A18" s="71" t="s">
        <v>35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22"/>
    </row>
    <row r="19" spans="1:15" ht="15.75" customHeight="1" x14ac:dyDescent="0.25">
      <c r="A19" s="67" t="s">
        <v>34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5"/>
    </row>
    <row r="20" spans="1:15" ht="15.75" customHeight="1" x14ac:dyDescent="0.25">
      <c r="A20" s="25" t="s">
        <v>37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</row>
    <row r="21" spans="1:15" ht="18" x14ac:dyDescent="0.35">
      <c r="A21" s="70" t="s">
        <v>38</v>
      </c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2"/>
      <c r="M21" s="1"/>
    </row>
  </sheetData>
  <mergeCells count="7">
    <mergeCell ref="A21:K21"/>
    <mergeCell ref="A18:N18"/>
    <mergeCell ref="A1:O1"/>
    <mergeCell ref="I6:I7"/>
    <mergeCell ref="I11:I12"/>
    <mergeCell ref="J11:J12"/>
    <mergeCell ref="K11:K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95F46-41B3-4BFC-8FF8-5A39E733D4D6}">
  <dimension ref="A1:U24"/>
  <sheetViews>
    <sheetView topLeftCell="A9" zoomScale="112" zoomScaleNormal="112" workbookViewId="0">
      <selection activeCell="P21" sqref="P21"/>
    </sheetView>
  </sheetViews>
  <sheetFormatPr defaultRowHeight="15" x14ac:dyDescent="0.25"/>
  <cols>
    <col min="1" max="1" width="30.28515625" customWidth="1"/>
    <col min="2" max="8" width="0" hidden="1" customWidth="1"/>
    <col min="9" max="9" width="9.42578125" hidden="1" customWidth="1"/>
    <col min="12" max="12" width="9.42578125" bestFit="1" customWidth="1"/>
  </cols>
  <sheetData>
    <row r="1" spans="1:21" ht="15.75" x14ac:dyDescent="0.3">
      <c r="A1" s="72" t="s">
        <v>28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</row>
    <row r="2" spans="1:21" ht="15.75" thickBot="1" x14ac:dyDescent="0.3">
      <c r="A2" s="5" t="s">
        <v>0</v>
      </c>
      <c r="B2" s="6">
        <v>2008</v>
      </c>
      <c r="C2" s="6">
        <v>2009</v>
      </c>
      <c r="D2" s="6">
        <v>2010</v>
      </c>
      <c r="E2" s="6">
        <v>2011</v>
      </c>
      <c r="F2" s="6">
        <v>2012</v>
      </c>
      <c r="G2" s="6">
        <v>2013</v>
      </c>
      <c r="H2" s="6">
        <v>2014</v>
      </c>
      <c r="I2" s="6">
        <v>2015</v>
      </c>
      <c r="J2" s="6">
        <v>2016</v>
      </c>
      <c r="K2" s="6">
        <v>2017</v>
      </c>
      <c r="L2" s="6">
        <v>2018</v>
      </c>
      <c r="M2" s="6">
        <v>2019</v>
      </c>
      <c r="N2" s="6">
        <v>2020</v>
      </c>
    </row>
    <row r="3" spans="1:21" ht="16.5" thickBot="1" x14ac:dyDescent="0.35">
      <c r="A3" s="49" t="s">
        <v>19</v>
      </c>
      <c r="B3" s="7">
        <v>4015</v>
      </c>
      <c r="C3" s="7">
        <v>3868</v>
      </c>
      <c r="D3" s="8">
        <v>3498</v>
      </c>
      <c r="E3" s="9">
        <v>3677</v>
      </c>
      <c r="F3" s="10">
        <v>3465</v>
      </c>
      <c r="G3" s="7">
        <v>3392</v>
      </c>
      <c r="H3" s="10">
        <v>2906</v>
      </c>
      <c r="I3" s="43">
        <v>2314</v>
      </c>
      <c r="J3" s="14">
        <v>475373</v>
      </c>
      <c r="K3" s="20">
        <v>475394</v>
      </c>
      <c r="L3" s="20">
        <v>437152</v>
      </c>
      <c r="M3" s="20">
        <v>454212</v>
      </c>
      <c r="N3" s="19"/>
      <c r="O3" s="33"/>
      <c r="P3" s="33"/>
      <c r="Q3" s="33"/>
      <c r="R3" s="33"/>
      <c r="S3" s="33"/>
      <c r="T3" s="33"/>
      <c r="U3" s="33"/>
    </row>
    <row r="4" spans="1:21" ht="15.75" customHeight="1" thickBot="1" x14ac:dyDescent="0.35">
      <c r="A4" s="47" t="s">
        <v>20</v>
      </c>
      <c r="B4" s="26">
        <v>402</v>
      </c>
      <c r="C4" s="26">
        <v>662</v>
      </c>
      <c r="D4" s="29">
        <v>677</v>
      </c>
      <c r="E4" s="30">
        <v>762</v>
      </c>
      <c r="F4" s="31">
        <v>823</v>
      </c>
      <c r="G4" s="26">
        <v>871</v>
      </c>
      <c r="H4" s="31">
        <v>783</v>
      </c>
      <c r="I4" s="42" t="s">
        <v>1</v>
      </c>
      <c r="J4" s="20" t="s">
        <v>1</v>
      </c>
      <c r="K4" s="20" t="s">
        <v>1</v>
      </c>
      <c r="L4" s="20" t="s">
        <v>1</v>
      </c>
      <c r="M4" s="20" t="s">
        <v>1</v>
      </c>
      <c r="N4" s="20"/>
      <c r="O4" s="32"/>
      <c r="P4" s="32"/>
      <c r="Q4" s="32"/>
      <c r="R4" s="32"/>
      <c r="S4" s="32"/>
      <c r="T4" s="32"/>
      <c r="U4" s="32"/>
    </row>
    <row r="5" spans="1:21" ht="16.5" thickBot="1" x14ac:dyDescent="0.35">
      <c r="A5" s="47" t="s">
        <v>21</v>
      </c>
      <c r="B5" s="26">
        <v>402</v>
      </c>
      <c r="C5" s="26">
        <v>662</v>
      </c>
      <c r="D5" s="29">
        <v>677</v>
      </c>
      <c r="E5" s="30">
        <v>762</v>
      </c>
      <c r="F5" s="31">
        <v>823</v>
      </c>
      <c r="G5" s="26">
        <v>871</v>
      </c>
      <c r="H5" s="31">
        <v>783</v>
      </c>
      <c r="I5" s="42" t="s">
        <v>1</v>
      </c>
      <c r="J5" s="20" t="s">
        <v>1</v>
      </c>
      <c r="K5" s="20" t="s">
        <v>1</v>
      </c>
      <c r="L5" s="20" t="s">
        <v>1</v>
      </c>
      <c r="M5" s="20" t="s">
        <v>1</v>
      </c>
      <c r="N5" s="20"/>
      <c r="O5" s="32"/>
      <c r="P5" s="32"/>
      <c r="Q5" s="32"/>
      <c r="R5" s="32"/>
      <c r="S5" s="32"/>
      <c r="T5" s="32"/>
      <c r="U5" s="32"/>
    </row>
    <row r="6" spans="1:21" ht="16.5" thickBot="1" x14ac:dyDescent="0.35">
      <c r="A6" s="46" t="s">
        <v>22</v>
      </c>
      <c r="B6" s="3">
        <v>3</v>
      </c>
      <c r="C6" s="4" t="s">
        <v>1</v>
      </c>
      <c r="D6" s="16" t="s">
        <v>1</v>
      </c>
      <c r="E6" s="17" t="s">
        <v>1</v>
      </c>
      <c r="F6" s="15" t="s">
        <v>1</v>
      </c>
      <c r="G6" s="4" t="s">
        <v>1</v>
      </c>
      <c r="H6" s="15">
        <v>264</v>
      </c>
      <c r="I6" s="77">
        <v>424</v>
      </c>
      <c r="J6" s="20" t="s">
        <v>1</v>
      </c>
      <c r="K6" s="20" t="s">
        <v>1</v>
      </c>
      <c r="L6" s="20" t="s">
        <v>1</v>
      </c>
      <c r="M6" s="20" t="s">
        <v>1</v>
      </c>
      <c r="N6" s="20"/>
      <c r="O6" s="32"/>
      <c r="P6" s="32"/>
      <c r="Q6" s="32"/>
      <c r="R6" s="32"/>
      <c r="S6" s="32"/>
      <c r="T6" s="32"/>
      <c r="U6" s="32"/>
    </row>
    <row r="7" spans="1:21" ht="16.5" thickBot="1" x14ac:dyDescent="0.35">
      <c r="A7" s="46" t="s">
        <v>23</v>
      </c>
      <c r="B7" s="3"/>
      <c r="C7" s="4"/>
      <c r="D7" s="16"/>
      <c r="E7" s="17"/>
      <c r="F7" s="15"/>
      <c r="G7" s="4"/>
      <c r="H7" s="15"/>
      <c r="I7" s="77"/>
      <c r="J7" s="20" t="s">
        <v>1</v>
      </c>
      <c r="K7" s="20" t="s">
        <v>1</v>
      </c>
      <c r="L7" s="20" t="s">
        <v>1</v>
      </c>
      <c r="M7" s="20" t="s">
        <v>1</v>
      </c>
      <c r="N7" s="20"/>
      <c r="O7" s="32"/>
      <c r="P7" s="32"/>
      <c r="Q7" s="32"/>
      <c r="R7" s="32"/>
      <c r="S7" s="32"/>
      <c r="T7" s="32"/>
      <c r="U7" s="32"/>
    </row>
    <row r="8" spans="1:21" ht="16.5" thickBot="1" x14ac:dyDescent="0.35">
      <c r="A8" s="48" t="s">
        <v>24</v>
      </c>
      <c r="B8" s="3">
        <v>55750</v>
      </c>
      <c r="C8" s="3">
        <v>54482</v>
      </c>
      <c r="D8" s="11">
        <v>55188</v>
      </c>
      <c r="E8" s="12">
        <v>51428</v>
      </c>
      <c r="F8" s="13">
        <v>49826</v>
      </c>
      <c r="G8" s="3">
        <v>48534</v>
      </c>
      <c r="H8" s="13">
        <v>48534</v>
      </c>
      <c r="I8" s="31">
        <v>44192</v>
      </c>
      <c r="J8" s="20" t="s">
        <v>1</v>
      </c>
      <c r="K8" s="20" t="s">
        <v>1</v>
      </c>
      <c r="L8" s="20" t="s">
        <v>1</v>
      </c>
      <c r="M8" s="20" t="s">
        <v>1</v>
      </c>
      <c r="N8" s="21"/>
      <c r="O8" s="28"/>
      <c r="P8" s="27"/>
      <c r="Q8" s="28"/>
      <c r="R8" s="28"/>
      <c r="S8" s="28"/>
      <c r="T8" s="28"/>
      <c r="U8" s="33"/>
    </row>
    <row r="9" spans="1:21" ht="16.5" thickBot="1" x14ac:dyDescent="0.35">
      <c r="A9" s="48" t="s">
        <v>25</v>
      </c>
      <c r="B9" s="3"/>
      <c r="C9" s="3"/>
      <c r="D9" s="11"/>
      <c r="E9" s="12"/>
      <c r="F9" s="13"/>
      <c r="G9" s="3"/>
      <c r="H9" s="13"/>
      <c r="I9" s="31"/>
      <c r="J9" s="20" t="s">
        <v>1</v>
      </c>
      <c r="K9" s="20" t="s">
        <v>1</v>
      </c>
      <c r="L9" s="20" t="s">
        <v>1</v>
      </c>
      <c r="M9" s="20" t="s">
        <v>1</v>
      </c>
      <c r="N9" s="21"/>
      <c r="O9" s="28"/>
      <c r="P9" s="27"/>
      <c r="Q9" s="28"/>
      <c r="R9" s="28"/>
      <c r="S9" s="28"/>
      <c r="T9" s="28"/>
      <c r="U9" s="33"/>
    </row>
    <row r="10" spans="1:21" ht="16.5" thickBot="1" x14ac:dyDescent="0.35">
      <c r="A10" s="50" t="s">
        <v>26</v>
      </c>
      <c r="B10" s="3"/>
      <c r="C10" s="3"/>
      <c r="D10" s="11"/>
      <c r="E10" s="12"/>
      <c r="F10" s="13"/>
      <c r="G10" s="3"/>
      <c r="H10" s="13"/>
      <c r="I10" s="31"/>
      <c r="J10" s="42">
        <f>J11</f>
        <v>375007</v>
      </c>
      <c r="K10" s="53">
        <f>K11</f>
        <v>438307</v>
      </c>
      <c r="L10" s="42">
        <f>L11+L12</f>
        <v>543482</v>
      </c>
      <c r="M10" s="51">
        <f>M11+M12+M13</f>
        <v>454212</v>
      </c>
      <c r="O10" s="28"/>
      <c r="P10" s="27"/>
      <c r="Q10" s="28"/>
      <c r="R10" s="28"/>
      <c r="S10" s="28"/>
      <c r="T10" s="28"/>
      <c r="U10" s="33"/>
    </row>
    <row r="11" spans="1:21" ht="16.5" thickBot="1" x14ac:dyDescent="0.35">
      <c r="A11" s="48" t="s">
        <v>16</v>
      </c>
      <c r="B11" s="3"/>
      <c r="C11" s="3"/>
      <c r="D11" s="11"/>
      <c r="E11" s="12"/>
      <c r="F11" s="13"/>
      <c r="G11" s="3"/>
      <c r="H11" s="13"/>
      <c r="I11" s="31"/>
      <c r="J11" s="78">
        <v>375007</v>
      </c>
      <c r="K11" s="79">
        <v>438307</v>
      </c>
      <c r="L11" s="52">
        <v>438307</v>
      </c>
      <c r="M11" s="14">
        <v>248359</v>
      </c>
      <c r="O11" s="28"/>
      <c r="P11" s="27"/>
      <c r="Q11" s="28"/>
      <c r="R11" s="28"/>
      <c r="S11" s="28"/>
      <c r="T11" s="28"/>
      <c r="U11" s="33"/>
    </row>
    <row r="12" spans="1:21" ht="16.5" thickBot="1" x14ac:dyDescent="0.35">
      <c r="A12" s="48" t="s">
        <v>17</v>
      </c>
      <c r="B12" s="3"/>
      <c r="C12" s="3"/>
      <c r="D12" s="11"/>
      <c r="E12" s="12"/>
      <c r="F12" s="13"/>
      <c r="G12" s="3"/>
      <c r="H12" s="13"/>
      <c r="I12" s="31"/>
      <c r="J12" s="78"/>
      <c r="K12" s="80"/>
      <c r="L12" s="52">
        <v>105175</v>
      </c>
      <c r="M12" s="14">
        <v>160109</v>
      </c>
      <c r="O12" s="28"/>
      <c r="P12" s="27"/>
      <c r="Q12" s="28"/>
      <c r="R12" s="28"/>
      <c r="S12" s="28"/>
      <c r="T12" s="28"/>
      <c r="U12" s="33"/>
    </row>
    <row r="13" spans="1:21" ht="16.5" thickBot="1" x14ac:dyDescent="0.35">
      <c r="A13" s="48" t="s">
        <v>8</v>
      </c>
      <c r="B13" s="3"/>
      <c r="C13" s="3"/>
      <c r="D13" s="11"/>
      <c r="E13" s="12"/>
      <c r="F13" s="13"/>
      <c r="G13" s="3"/>
      <c r="H13" s="13"/>
      <c r="I13" s="31"/>
      <c r="J13" s="42" t="s">
        <v>1</v>
      </c>
      <c r="K13" s="20" t="s">
        <v>1</v>
      </c>
      <c r="L13" s="20" t="s">
        <v>1</v>
      </c>
      <c r="M13" s="14">
        <v>45744</v>
      </c>
      <c r="O13" s="28"/>
      <c r="P13" s="27"/>
      <c r="Q13" s="28"/>
      <c r="R13" s="28"/>
      <c r="S13" s="28"/>
      <c r="T13" s="28"/>
      <c r="U13" s="33"/>
    </row>
    <row r="14" spans="1:21" ht="16.5" thickBot="1" x14ac:dyDescent="0.35">
      <c r="A14" s="50" t="s">
        <v>27</v>
      </c>
      <c r="B14" s="3"/>
      <c r="C14" s="3"/>
      <c r="D14" s="11"/>
      <c r="E14" s="12"/>
      <c r="F14" s="13"/>
      <c r="G14" s="3"/>
      <c r="H14" s="13"/>
      <c r="I14" s="31"/>
      <c r="J14" s="14">
        <v>16753</v>
      </c>
      <c r="K14" s="14">
        <v>15921</v>
      </c>
      <c r="L14" s="14">
        <v>9618</v>
      </c>
      <c r="M14" s="14">
        <f>SUM(M15:M16)</f>
        <v>7238</v>
      </c>
      <c r="O14" s="28"/>
      <c r="P14" s="27"/>
      <c r="Q14" s="28"/>
      <c r="R14" s="28"/>
      <c r="S14" s="28"/>
      <c r="T14" s="28"/>
      <c r="U14" s="33"/>
    </row>
    <row r="15" spans="1:21" ht="16.5" thickBot="1" x14ac:dyDescent="0.35">
      <c r="A15" s="48" t="s">
        <v>9</v>
      </c>
      <c r="B15" s="3">
        <v>27937</v>
      </c>
      <c r="C15" s="3">
        <v>26384</v>
      </c>
      <c r="D15" s="11">
        <v>26361</v>
      </c>
      <c r="E15" s="12">
        <v>27488</v>
      </c>
      <c r="F15" s="13">
        <v>27005</v>
      </c>
      <c r="G15" s="3">
        <v>26485</v>
      </c>
      <c r="H15" s="13">
        <v>26952</v>
      </c>
      <c r="I15" s="31">
        <v>21460</v>
      </c>
      <c r="J15" s="14">
        <v>16172</v>
      </c>
      <c r="K15" s="14">
        <v>15323</v>
      </c>
      <c r="L15" s="14">
        <v>8846</v>
      </c>
      <c r="M15" s="14">
        <v>6085</v>
      </c>
      <c r="O15" s="34"/>
      <c r="P15" s="34"/>
      <c r="Q15" s="34"/>
      <c r="R15" s="34"/>
      <c r="S15" s="34"/>
      <c r="T15" s="34"/>
      <c r="U15" s="34"/>
    </row>
    <row r="16" spans="1:21" ht="15.75" customHeight="1" thickBot="1" x14ac:dyDescent="0.35">
      <c r="A16" s="48" t="s">
        <v>10</v>
      </c>
      <c r="B16" s="4" t="s">
        <v>3</v>
      </c>
      <c r="C16" s="4" t="s">
        <v>4</v>
      </c>
      <c r="D16" s="16" t="s">
        <v>5</v>
      </c>
      <c r="E16" s="17" t="s">
        <v>6</v>
      </c>
      <c r="F16" s="15" t="s">
        <v>7</v>
      </c>
      <c r="G16" s="4">
        <v>406353</v>
      </c>
      <c r="H16" s="15">
        <v>454543</v>
      </c>
      <c r="I16" s="15">
        <v>486228</v>
      </c>
      <c r="J16" s="18">
        <v>581</v>
      </c>
      <c r="K16" s="18">
        <v>598</v>
      </c>
      <c r="L16" s="18">
        <v>772</v>
      </c>
      <c r="M16" s="18">
        <v>1153</v>
      </c>
      <c r="O16" s="34"/>
      <c r="P16" s="34"/>
      <c r="Q16" s="34"/>
      <c r="R16" s="34"/>
      <c r="S16" s="34"/>
      <c r="T16" s="34"/>
      <c r="U16" s="34"/>
    </row>
    <row r="17" spans="1:15" ht="15.75" x14ac:dyDescent="0.3">
      <c r="A17" s="36" t="s">
        <v>15</v>
      </c>
      <c r="B17" s="37">
        <v>2209</v>
      </c>
      <c r="C17" s="38">
        <v>2328</v>
      </c>
      <c r="D17" s="39">
        <v>2305</v>
      </c>
      <c r="E17" s="40">
        <v>2691</v>
      </c>
      <c r="F17" s="41">
        <v>3038</v>
      </c>
      <c r="G17" s="41">
        <v>3194</v>
      </c>
      <c r="H17" s="41">
        <v>3569</v>
      </c>
      <c r="I17" s="40">
        <v>2691</v>
      </c>
      <c r="J17" s="55">
        <f>3038-102</f>
        <v>2936</v>
      </c>
      <c r="K17" s="55">
        <f>3194-95</f>
        <v>3099</v>
      </c>
      <c r="L17" s="55">
        <f>3569-89</f>
        <v>3480</v>
      </c>
      <c r="M17" s="55">
        <f>4029-85.66</f>
        <v>3943.34</v>
      </c>
      <c r="N17" s="55"/>
    </row>
    <row r="18" spans="1:15" ht="15.75" customHeight="1" x14ac:dyDescent="0.25">
      <c r="A18" s="81" t="s">
        <v>11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</row>
    <row r="19" spans="1:15" ht="15.75" customHeight="1" x14ac:dyDescent="0.25">
      <c r="A19" s="23" t="s">
        <v>12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</row>
    <row r="20" spans="1:15" ht="15.75" customHeight="1" x14ac:dyDescent="0.25">
      <c r="A20" s="24" t="s">
        <v>13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</row>
    <row r="21" spans="1:15" ht="15.75" customHeight="1" x14ac:dyDescent="0.25">
      <c r="A21" s="25" t="s">
        <v>14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</row>
    <row r="22" spans="1:15" ht="15.75" customHeight="1" x14ac:dyDescent="0.25">
      <c r="A22" s="76" t="s">
        <v>30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44"/>
      <c r="N22" s="44"/>
      <c r="O22" s="44"/>
    </row>
    <row r="23" spans="1:15" ht="15.75" customHeight="1" x14ac:dyDescent="0.25">
      <c r="A23" s="54" t="s">
        <v>29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4"/>
      <c r="N23" s="44"/>
      <c r="O23" s="44"/>
    </row>
    <row r="24" spans="1:15" ht="18" x14ac:dyDescent="0.35">
      <c r="A24" s="70" t="s">
        <v>18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2"/>
      <c r="M24" s="1"/>
    </row>
  </sheetData>
  <mergeCells count="7">
    <mergeCell ref="A22:L22"/>
    <mergeCell ref="A24:K24"/>
    <mergeCell ref="A1:O1"/>
    <mergeCell ref="I6:I7"/>
    <mergeCell ref="J11:J12"/>
    <mergeCell ref="K11:K12"/>
    <mergeCell ref="A18:O1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new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dcterms:created xsi:type="dcterms:W3CDTF">2020-06-02T14:23:09Z</dcterms:created>
  <dcterms:modified xsi:type="dcterms:W3CDTF">2021-09-20T03:23:06Z</dcterms:modified>
</cp:coreProperties>
</file>