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all summary" sheetId="1" r:id="rId4"/>
    <sheet state="visible" name="Sheet3" sheetId="2" r:id="rId5"/>
    <sheet state="visible" name="Sheet1" sheetId="3" r:id="rId6"/>
    <sheet state="visible" name="Cereals" sheetId="4" r:id="rId7"/>
    <sheet state="visible" name="Sheet2" sheetId="5" r:id="rId8"/>
    <sheet state="visible" name="Oilseeds" sheetId="6" r:id="rId9"/>
    <sheet state="visible" name="Vegetables" sheetId="7" r:id="rId10"/>
    <sheet state="visible" name="Spices" sheetId="8" r:id="rId11"/>
    <sheet state="visible" name="Roots and tubers" sheetId="9" r:id="rId12"/>
    <sheet state="visible" name="Fruits" sheetId="10" r:id="rId13"/>
    <sheet state="visible" name="Livestock Production" sheetId="11" r:id="rId14"/>
    <sheet state="visible" name="Livestock population" sheetId="12" r:id="rId15"/>
    <sheet state="visible" name="Livestock death" sheetId="13" r:id="rId16"/>
  </sheets>
  <definedNames/>
  <calcPr/>
  <extLst>
    <ext uri="GoogleSheetsCustomDataVersion2">
      <go:sheetsCustomData xmlns:go="http://customooxmlschemas.google.com/" r:id="rId17" roundtripDataChecksum="CCg6Lh5sFCDV+sprqyOmoAahPkzTiUItc06iSdmC1iQ="/>
    </ext>
  </extLst>
</workbook>
</file>

<file path=xl/sharedStrings.xml><?xml version="1.0" encoding="utf-8"?>
<sst xmlns="http://schemas.openxmlformats.org/spreadsheetml/2006/main" count="984" uniqueCount="256">
  <si>
    <t>1. Household Engagement in Agriculture</t>
  </si>
  <si>
    <r>
      <rPr>
        <rFont val="Calibri"/>
        <b/>
        <color rgb="FF000000"/>
        <sz val="11.0"/>
      </rPr>
      <t>Question:</t>
    </r>
    <r>
      <rPr>
        <rFont val="Calibri"/>
        <b val="0"/>
        <color rgb="FF000000"/>
        <sz val="11.0"/>
      </rPr>
      <t> What proportion of households are engaged in crop production, livestock production, or both?</t>
    </r>
  </si>
  <si>
    <t xml:space="preserve">Q1 </t>
  </si>
  <si>
    <t>Q2</t>
  </si>
  <si>
    <t>Activity Type</t>
  </si>
  <si>
    <t>Number of Holdings</t>
  </si>
  <si>
    <t>% of Total Holdings</t>
  </si>
  <si>
    <t>Crop only</t>
  </si>
  <si>
    <t>Livestock only</t>
  </si>
  <si>
    <t>Both crops &amp; livestock</t>
  </si>
  <si>
    <t>MPUs</t>
  </si>
  <si>
    <t>Neither</t>
  </si>
  <si>
    <t>Total</t>
  </si>
  <si>
    <t>2. Agricultural Holding Size Distribution</t>
  </si>
  <si>
    <r>
      <rPr>
        <rFont val="Calibri"/>
        <b/>
        <color rgb="FF000000"/>
        <sz val="11.0"/>
      </rPr>
      <t>Question:</t>
    </r>
    <r>
      <rPr>
        <rFont val="Calibri"/>
        <b val="0"/>
        <color rgb="FF000000"/>
        <sz val="11.0"/>
      </rPr>
      <t> What is the distribution of households by size of agricultural holdings?</t>
    </r>
  </si>
  <si>
    <t>Holding Size (Small/Medium/Large/Commercial)</t>
  </si>
  <si>
    <t>Small</t>
  </si>
  <si>
    <t>Medium</t>
  </si>
  <si>
    <t>Large</t>
  </si>
  <si>
    <t>Commercial</t>
  </si>
  <si>
    <t>3. Crop Cultivation by Type &amp; Area</t>
  </si>
  <si>
    <r>
      <rPr>
        <rFont val="Calibri"/>
        <b/>
        <color rgb="FF000000"/>
        <sz val="11.0"/>
      </rPr>
      <t>Question:</t>
    </r>
    <r>
      <rPr>
        <rFont val="Calibri"/>
        <b val="0"/>
        <color rgb="FF000000"/>
        <sz val="11.0"/>
      </rPr>
      <t> What is the total cultivated area by major crop categories across Dzongkhags?</t>
    </r>
  </si>
  <si>
    <t>Q1</t>
  </si>
  <si>
    <t>Crop Category</t>
  </si>
  <si>
    <t>Total Area Cultivated (acre) for harveted crops</t>
  </si>
  <si>
    <t>Cereals</t>
  </si>
  <si>
    <t>Oilseeds</t>
  </si>
  <si>
    <t>Vegetables</t>
  </si>
  <si>
    <t>Spices</t>
  </si>
  <si>
    <t>Roots &amp; Tubers</t>
  </si>
  <si>
    <t>4. Crop Production</t>
  </si>
  <si>
    <r>
      <rPr>
        <rFont val="Calibri"/>
        <b/>
        <color rgb="FF000000"/>
        <sz val="11.0"/>
      </rPr>
      <t>Question:</t>
    </r>
    <r>
      <rPr>
        <rFont val="Calibri"/>
        <b val="0"/>
        <color rgb="FF000000"/>
        <sz val="11.0"/>
      </rPr>
      <t> What is the production and yield of major crops?</t>
    </r>
  </si>
  <si>
    <t>Crop</t>
  </si>
  <si>
    <t>Cultivated Area (acre)</t>
  </si>
  <si>
    <t>Area Lost (acre)</t>
  </si>
  <si>
    <t>Production (MT)</t>
  </si>
  <si>
    <t>Maize</t>
  </si>
  <si>
    <t>Wheat</t>
  </si>
  <si>
    <t>Quinoa</t>
  </si>
  <si>
    <t>Potato</t>
  </si>
  <si>
    <t>Garlic bulb</t>
  </si>
  <si>
    <t>5. Losses in Crop Production</t>
  </si>
  <si>
    <r>
      <rPr>
        <rFont val="Calibri"/>
        <b/>
        <color rgb="FF000000"/>
        <sz val="11.0"/>
      </rPr>
      <t>Question:</t>
    </r>
    <r>
      <rPr>
        <rFont val="Calibri"/>
        <b val="0"/>
        <color rgb="FF000000"/>
        <sz val="11.0"/>
      </rPr>
      <t> What percentage of cultivated area is lost to damage/pests/weather?</t>
    </r>
  </si>
  <si>
    <t>Dzongkhag</t>
  </si>
  <si>
    <t>Total Cultivated Area for harvested crops (acre)</t>
  </si>
  <si>
    <t>Area Lost for harvested crops (acre)</t>
  </si>
  <si>
    <t>6. Fruit Tree Population and Production</t>
  </si>
  <si>
    <r>
      <rPr>
        <rFont val="Calibri"/>
        <b/>
        <color rgb="FF000000"/>
        <sz val="11.0"/>
      </rPr>
      <t>Question:</t>
    </r>
    <r>
      <rPr>
        <rFont val="Calibri"/>
        <b val="0"/>
        <color rgb="FF000000"/>
        <sz val="11.0"/>
      </rPr>
      <t> How many fruit/nut trees are grown and harvested, and what is their output?</t>
    </r>
  </si>
  <si>
    <t>Fruit Type</t>
  </si>
  <si>
    <t>Total Trees (Number)</t>
  </si>
  <si>
    <t>Trees Harvested (Number)</t>
  </si>
  <si>
    <t xml:space="preserve">Areca-nut </t>
  </si>
  <si>
    <t>TOP FIVE</t>
  </si>
  <si>
    <t xml:space="preserve">Avocado </t>
  </si>
  <si>
    <t>Banana</t>
  </si>
  <si>
    <t>7. Livestock Population by Type</t>
  </si>
  <si>
    <r>
      <rPr>
        <rFont val="Calibri"/>
        <b/>
        <color rgb="FF000000"/>
        <sz val="11.0"/>
      </rPr>
      <t>Question:</t>
    </r>
    <r>
      <rPr>
        <rFont val="Calibri"/>
        <b val="0"/>
        <color rgb="FF000000"/>
        <sz val="11.0"/>
      </rPr>
      <t> What is the population of livestock species reared by households?</t>
    </r>
  </si>
  <si>
    <t>Species</t>
  </si>
  <si>
    <t>Total population</t>
  </si>
  <si>
    <t>Number of Households Owning</t>
  </si>
  <si>
    <t>Cattle</t>
  </si>
  <si>
    <t>Pig</t>
  </si>
  <si>
    <t xml:space="preserve">Poultry </t>
  </si>
  <si>
    <t>Goat</t>
  </si>
  <si>
    <t>8. Livestock Production Outputs</t>
  </si>
  <si>
    <r>
      <rPr>
        <rFont val="Calibri"/>
        <b/>
        <color rgb="FF000000"/>
        <sz val="11.0"/>
      </rPr>
      <t>Question:</t>
    </r>
    <r>
      <rPr>
        <rFont val="Calibri"/>
        <b val="0"/>
        <color rgb="FF000000"/>
        <sz val="11.0"/>
      </rPr>
      <t> What is the production of livestock products across households?</t>
    </r>
  </si>
  <si>
    <t>Product</t>
  </si>
  <si>
    <t>Quantity Produced</t>
  </si>
  <si>
    <t>Dzongkhag with Highest Output</t>
  </si>
  <si>
    <t>Milk</t>
  </si>
  <si>
    <t>Trashigang</t>
  </si>
  <si>
    <t xml:space="preserve">Butter </t>
  </si>
  <si>
    <t>Cheese</t>
  </si>
  <si>
    <t>Monggar</t>
  </si>
  <si>
    <t>Meat</t>
  </si>
  <si>
    <t>Samtse</t>
  </si>
  <si>
    <t>Eggs</t>
  </si>
  <si>
    <t>Tsirang</t>
  </si>
  <si>
    <t>By Dzongkhag / Govt. Farms</t>
  </si>
  <si>
    <t>Milk (MT)</t>
  </si>
  <si>
    <t>Butter (MT)</t>
  </si>
  <si>
    <t>Cheese (MT)</t>
  </si>
  <si>
    <t>Meat (MT)</t>
  </si>
  <si>
    <t>Eggs (thousand)</t>
  </si>
  <si>
    <t>Bumthang</t>
  </si>
  <si>
    <t>Chhukha</t>
  </si>
  <si>
    <t>Dagana</t>
  </si>
  <si>
    <t>Gasa</t>
  </si>
  <si>
    <t>Haa</t>
  </si>
  <si>
    <t>Lhuentse</t>
  </si>
  <si>
    <t>Paro</t>
  </si>
  <si>
    <t>Pema Gatshel</t>
  </si>
  <si>
    <t>Punakha</t>
  </si>
  <si>
    <t>Samdrup Jongkhar</t>
  </si>
  <si>
    <t>Sarpang</t>
  </si>
  <si>
    <t>Thimphu</t>
  </si>
  <si>
    <t>Trashi Yangtse</t>
  </si>
  <si>
    <t>Trongsa</t>
  </si>
  <si>
    <t>Wangdue Phodrang</t>
  </si>
  <si>
    <t>Zhemgang</t>
  </si>
  <si>
    <t>Govt. Farms/SoEs</t>
  </si>
  <si>
    <t xml:space="preserve">Sarpang </t>
  </si>
  <si>
    <t>Type</t>
  </si>
  <si>
    <t>Growers (Number)</t>
  </si>
  <si>
    <t>Sown Area (acre)</t>
  </si>
  <si>
    <t>Harvested Area (acre)</t>
  </si>
  <si>
    <t>Number of Growers</t>
  </si>
  <si>
    <t>Category</t>
  </si>
  <si>
    <t>Barley</t>
  </si>
  <si>
    <t>Millet</t>
  </si>
  <si>
    <t>Buckwheat</t>
  </si>
  <si>
    <t>Growers</t>
  </si>
  <si>
    <t>Sown Area (Decimal)</t>
  </si>
  <si>
    <t>Lost Area (Decimal)</t>
  </si>
  <si>
    <t>Harvested Area (Decimal)</t>
  </si>
  <si>
    <t>Production (KG)</t>
  </si>
  <si>
    <t xml:space="preserve">Total </t>
  </si>
  <si>
    <t>Maize 
 (Kg)</t>
  </si>
  <si>
    <t>Wheat 
 (Kg)</t>
  </si>
  <si>
    <t>Barley
 (Kg)</t>
  </si>
  <si>
    <t>Millet
 (Kg)</t>
  </si>
  <si>
    <t>Buckwheat (Kg)</t>
  </si>
  <si>
    <t>Quinoa
 (Kg)</t>
  </si>
  <si>
    <t>-</t>
  </si>
  <si>
    <t>Mustard</t>
  </si>
  <si>
    <t>Asparagus</t>
  </si>
  <si>
    <t>Brinjal/ Egg plants</t>
  </si>
  <si>
    <t>Broccoli</t>
  </si>
  <si>
    <t>Bulb Onion</t>
  </si>
  <si>
    <t>Bunching Onion</t>
  </si>
  <si>
    <t xml:space="preserve">Cabbage </t>
  </si>
  <si>
    <t xml:space="preserve">Carrot </t>
  </si>
  <si>
    <t>Cauliflower</t>
  </si>
  <si>
    <t>Chilli Small</t>
  </si>
  <si>
    <t>Chilli Dalle</t>
  </si>
  <si>
    <t>Chilli Others</t>
  </si>
  <si>
    <t>Slippery gourds</t>
  </si>
  <si>
    <t>Gourd others</t>
  </si>
  <si>
    <t>Green Leaves</t>
  </si>
  <si>
    <t>Peas</t>
  </si>
  <si>
    <t>Pumpkin</t>
  </si>
  <si>
    <t>Radish</t>
  </si>
  <si>
    <t>Squash</t>
  </si>
  <si>
    <t>Tomato</t>
  </si>
  <si>
    <t>Turnip</t>
  </si>
  <si>
    <t>Beetroot</t>
  </si>
  <si>
    <t>Cucumber</t>
  </si>
  <si>
    <t>Chillies</t>
  </si>
  <si>
    <t>Pumpkin, squash, gourds</t>
  </si>
  <si>
    <t>Beans</t>
  </si>
  <si>
    <t>Egg plant</t>
  </si>
  <si>
    <t>Blub Onion</t>
  </si>
  <si>
    <t>Cabbages</t>
  </si>
  <si>
    <t>Carrot</t>
  </si>
  <si>
    <t>Chilli</t>
  </si>
  <si>
    <t>Green leaves</t>
  </si>
  <si>
    <t>Ginger</t>
  </si>
  <si>
    <t>Garlic Bulb</t>
  </si>
  <si>
    <t>Garlic Leaves</t>
  </si>
  <si>
    <t>Coriander</t>
  </si>
  <si>
    <t>Garlic leaves</t>
  </si>
  <si>
    <t>Apple</t>
  </si>
  <si>
    <t>Apricot</t>
  </si>
  <si>
    <t>Areca nut</t>
  </si>
  <si>
    <t>Avocado</t>
  </si>
  <si>
    <t>Dragon Fruit</t>
  </si>
  <si>
    <t>Guava</t>
  </si>
  <si>
    <t xml:space="preserve">Hazelnut </t>
  </si>
  <si>
    <t>Jackfruit</t>
  </si>
  <si>
    <t>lemons and Limes</t>
  </si>
  <si>
    <t>Litchi</t>
  </si>
  <si>
    <t>Mandarin</t>
  </si>
  <si>
    <t>Mango</t>
  </si>
  <si>
    <t>Papaya</t>
  </si>
  <si>
    <t>Peach</t>
  </si>
  <si>
    <t>Pear</t>
  </si>
  <si>
    <t>Persiommon</t>
  </si>
  <si>
    <t xml:space="preserve">Plum </t>
  </si>
  <si>
    <t>Pomegranate</t>
  </si>
  <si>
    <t>Tree Tomato</t>
  </si>
  <si>
    <t>Walnut</t>
  </si>
  <si>
    <t>Almond</t>
  </si>
  <si>
    <t>Chestnut</t>
  </si>
  <si>
    <t>Pecanut</t>
  </si>
  <si>
    <t>Cherry</t>
  </si>
  <si>
    <t>Passion Fruits</t>
  </si>
  <si>
    <t>Pineapple</t>
  </si>
  <si>
    <t>Watermelon</t>
  </si>
  <si>
    <t>Strawberry</t>
  </si>
  <si>
    <t>Grape</t>
  </si>
  <si>
    <t>Bearing Trees (Number)</t>
  </si>
  <si>
    <t>Sown Area</t>
  </si>
  <si>
    <t>Lost Area</t>
  </si>
  <si>
    <t>Harvested Area</t>
  </si>
  <si>
    <t>Areca-nut</t>
  </si>
  <si>
    <t>Lemons and Limes</t>
  </si>
  <si>
    <t>Plum</t>
  </si>
  <si>
    <t>Dairy</t>
  </si>
  <si>
    <t>Other Products</t>
  </si>
  <si>
    <t>Milk (KG)</t>
  </si>
  <si>
    <t>Butter (KG)</t>
  </si>
  <si>
    <t>Cheese (KG)</t>
  </si>
  <si>
    <t>Chugo (KG)</t>
  </si>
  <si>
    <t>Zetey (KG)</t>
  </si>
  <si>
    <t>Phelu (KG)</t>
  </si>
  <si>
    <t>Beef (KG)</t>
  </si>
  <si>
    <t>Yak Meat (KG)</t>
  </si>
  <si>
    <t>Buff Meat (KG)</t>
  </si>
  <si>
    <t>Pork (KG)</t>
  </si>
  <si>
    <t>Chevon (KG)</t>
  </si>
  <si>
    <t>Mutton (KG)</t>
  </si>
  <si>
    <t>Chicken (KG)</t>
  </si>
  <si>
    <t>Fish (KG)</t>
  </si>
  <si>
    <t>Eggs (Number)</t>
  </si>
  <si>
    <t>Honey (KG)</t>
  </si>
  <si>
    <t>Yak Wool (KG)</t>
  </si>
  <si>
    <t>Sheep Wool (KG)</t>
  </si>
  <si>
    <t>Meat (KG)</t>
  </si>
  <si>
    <t>Dairy Products</t>
  </si>
  <si>
    <t>Meat Type</t>
  </si>
  <si>
    <t>Beef</t>
  </si>
  <si>
    <t xml:space="preserve">Other livestock products </t>
  </si>
  <si>
    <t>Production</t>
  </si>
  <si>
    <t>Butter</t>
  </si>
  <si>
    <t>Yak Meat</t>
  </si>
  <si>
    <t>Eggs (million)</t>
  </si>
  <si>
    <t>Buff</t>
  </si>
  <si>
    <t>Honey (MT)</t>
  </si>
  <si>
    <t>Chugo</t>
  </si>
  <si>
    <t>Pork</t>
  </si>
  <si>
    <t>Wool (MT)</t>
  </si>
  <si>
    <t>Zetey</t>
  </si>
  <si>
    <t>Chevon</t>
  </si>
  <si>
    <t>Phelu</t>
  </si>
  <si>
    <t>Mutton</t>
  </si>
  <si>
    <t>Chicken</t>
  </si>
  <si>
    <t>Fish</t>
  </si>
  <si>
    <t>Yak</t>
  </si>
  <si>
    <t>Zo-Zom</t>
  </si>
  <si>
    <t>Buffalo</t>
  </si>
  <si>
    <t>Mithun</t>
  </si>
  <si>
    <t>Galang</t>
  </si>
  <si>
    <t>Equine</t>
  </si>
  <si>
    <t>Poultry</t>
  </si>
  <si>
    <t>Sheep</t>
  </si>
  <si>
    <t>Govt. Farms</t>
  </si>
  <si>
    <t>Cattle death</t>
  </si>
  <si>
    <t>Death Yak</t>
  </si>
  <si>
    <t>Death Zo-Zom</t>
  </si>
  <si>
    <t>Death buffalo</t>
  </si>
  <si>
    <t>Mithun death</t>
  </si>
  <si>
    <t>Equine death</t>
  </si>
  <si>
    <t>Pig death</t>
  </si>
  <si>
    <t>Poultry death</t>
  </si>
  <si>
    <t>Sheep death</t>
  </si>
  <si>
    <t>Goat death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</si>
</sst>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#,##0.0"/>
    <numFmt numFmtId="168" formatCode="_(* #,##0.00_);_(* \(#,##0.00\);_(* &quot;-&quot;??.00_);_(@_)"/>
  </numFmts>
  <fonts count="16">
    <font>
      <sz val="12.0"/>
      <color theme="1"/>
      <name val="Calibri"/>
      <scheme val="minor"/>
    </font>
    <font>
      <b/>
      <sz val="13.0"/>
      <color rgb="FF000000"/>
      <name val="Calibri"/>
    </font>
    <font>
      <sz val="12.0"/>
      <color theme="1"/>
      <name val="Calibri"/>
    </font>
    <font>
      <b/>
      <sz val="11.0"/>
      <color rgb="FF000000"/>
      <name val="Calibri"/>
    </font>
    <font>
      <b/>
      <sz val="12.0"/>
      <color theme="1"/>
      <name val="Calibri"/>
    </font>
    <font/>
    <font>
      <b/>
      <sz val="11.0"/>
      <color theme="1"/>
      <name val="Calibri"/>
    </font>
    <font>
      <sz val="11.0"/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Calibri"/>
    </font>
    <font>
      <b/>
      <color theme="1"/>
      <name val="Calibri"/>
    </font>
    <font>
      <b/>
      <sz val="12.0"/>
      <color rgb="FF000000"/>
      <name val="'Times New Roman'"/>
    </font>
    <font>
      <sz val="12.0"/>
      <color rgb="FF000000"/>
      <name val="'Times New Roman'"/>
    </font>
  </fonts>
  <fills count="6">
    <fill>
      <patternFill patternType="none"/>
    </fill>
    <fill>
      <patternFill patternType="lightGray"/>
    </fill>
    <fill>
      <patternFill patternType="solid">
        <fgColor rgb="FFD6DCE4"/>
        <bgColor rgb="FFD6DCE4"/>
      </patternFill>
    </fill>
    <fill>
      <patternFill patternType="solid">
        <fgColor rgb="FFE2EFD9"/>
        <bgColor rgb="FFE2EFD9"/>
      </patternFill>
    </fill>
    <fill>
      <patternFill patternType="solid">
        <fgColor rgb="FFFF0000"/>
        <bgColor rgb="FFFF0000"/>
      </patternFill>
    </fill>
    <fill>
      <patternFill patternType="solid">
        <fgColor rgb="FFDEEAF6"/>
        <bgColor rgb="FFDEEAF6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top"/>
    </xf>
    <xf borderId="1" fillId="0" fontId="2" numFmtId="0" xfId="0" applyBorder="1" applyFont="1"/>
    <xf borderId="1" fillId="0" fontId="2" numFmtId="0" xfId="0" applyAlignment="1" applyBorder="1" applyFont="1">
      <alignment vertical="top"/>
    </xf>
    <xf borderId="1" fillId="0" fontId="3" numFmtId="0" xfId="0" applyAlignment="1" applyBorder="1" applyFont="1">
      <alignment shrinkToFit="0" vertical="top" wrapText="1"/>
    </xf>
    <xf borderId="2" fillId="0" fontId="4" numFmtId="0" xfId="0" applyAlignment="1" applyBorder="1" applyFont="1">
      <alignment horizontal="center"/>
    </xf>
    <xf borderId="3" fillId="0" fontId="5" numFmtId="0" xfId="0" applyBorder="1" applyFont="1"/>
    <xf borderId="1" fillId="0" fontId="6" numFmtId="0" xfId="0" applyAlignment="1" applyBorder="1" applyFont="1">
      <alignment shrinkToFit="0" vertical="top" wrapText="1"/>
    </xf>
    <xf borderId="1" fillId="0" fontId="2" numFmtId="0" xfId="0" applyAlignment="1" applyBorder="1" applyFont="1">
      <alignment shrinkToFit="0" vertical="top" wrapText="1"/>
    </xf>
    <xf borderId="0" fillId="0" fontId="2" numFmtId="0" xfId="0" applyAlignment="1" applyFont="1">
      <alignment shrinkToFit="0" vertical="top" wrapText="1"/>
    </xf>
    <xf borderId="0" fillId="0" fontId="2" numFmtId="4" xfId="0" applyFont="1" applyNumberFormat="1"/>
    <xf borderId="1" fillId="0" fontId="2" numFmtId="164" xfId="0" applyAlignment="1" applyBorder="1" applyFont="1" applyNumberFormat="1">
      <alignment shrinkToFit="0" vertical="top" wrapText="1"/>
    </xf>
    <xf borderId="1" fillId="0" fontId="2" numFmtId="165" xfId="0" applyAlignment="1" applyBorder="1" applyFont="1" applyNumberFormat="1">
      <alignment shrinkToFit="0" vertical="top" wrapText="1"/>
    </xf>
    <xf borderId="1" fillId="0" fontId="2" numFmtId="3" xfId="0" applyAlignment="1" applyBorder="1" applyFont="1" applyNumberFormat="1">
      <alignment shrinkToFit="0" vertical="top" wrapText="1"/>
    </xf>
    <xf borderId="1" fillId="0" fontId="4" numFmtId="0" xfId="0" applyAlignment="1" applyBorder="1" applyFont="1">
      <alignment shrinkToFit="0" vertical="top" wrapText="1"/>
    </xf>
    <xf borderId="1" fillId="0" fontId="4" numFmtId="3" xfId="0" applyAlignment="1" applyBorder="1" applyFont="1" applyNumberFormat="1">
      <alignment shrinkToFit="0" vertical="top" wrapText="1"/>
    </xf>
    <xf borderId="1" fillId="0" fontId="4" numFmtId="165" xfId="0" applyAlignment="1" applyBorder="1" applyFont="1" applyNumberFormat="1">
      <alignment shrinkToFit="0" vertical="top" wrapText="1"/>
    </xf>
    <xf borderId="1" fillId="0" fontId="1" numFmtId="0" xfId="0" applyAlignment="1" applyBorder="1" applyFont="1">
      <alignment shrinkToFit="0" vertical="top" wrapText="1"/>
    </xf>
    <xf borderId="2" fillId="0" fontId="4" numFmtId="0" xfId="0" applyAlignment="1" applyBorder="1" applyFont="1">
      <alignment horizontal="center" shrinkToFit="0" vertical="top" wrapText="1"/>
    </xf>
    <xf borderId="0" fillId="0" fontId="2" numFmtId="3" xfId="0" applyFont="1" applyNumberFormat="1"/>
    <xf borderId="1" fillId="0" fontId="2" numFmtId="9" xfId="0" applyAlignment="1" applyBorder="1" applyFont="1" applyNumberFormat="1">
      <alignment shrinkToFit="0" vertical="top" wrapText="1"/>
    </xf>
    <xf borderId="1" fillId="0" fontId="4" numFmtId="164" xfId="0" applyAlignment="1" applyBorder="1" applyFont="1" applyNumberFormat="1">
      <alignment shrinkToFit="0" vertical="top" wrapText="1"/>
    </xf>
    <xf borderId="1" fillId="0" fontId="4" numFmtId="9" xfId="0" applyAlignment="1" applyBorder="1" applyFont="1" applyNumberFormat="1">
      <alignment shrinkToFit="0" vertical="top" wrapText="1"/>
    </xf>
    <xf borderId="1" fillId="0" fontId="4" numFmtId="0" xfId="0" applyAlignment="1" applyBorder="1" applyFont="1">
      <alignment horizontal="center" shrinkToFit="0" wrapText="1"/>
    </xf>
    <xf borderId="1" fillId="0" fontId="2" numFmtId="166" xfId="0" applyAlignment="1" applyBorder="1" applyFont="1" applyNumberFormat="1">
      <alignment shrinkToFit="0" vertical="top" wrapText="1"/>
    </xf>
    <xf borderId="1" fillId="0" fontId="7" numFmtId="0" xfId="0" applyAlignment="1" applyBorder="1" applyFont="1">
      <alignment shrinkToFit="0" vertical="top" wrapText="1"/>
    </xf>
    <xf borderId="1" fillId="0" fontId="7" numFmtId="3" xfId="0" applyAlignment="1" applyBorder="1" applyFont="1" applyNumberFormat="1">
      <alignment shrinkToFit="0" vertical="top" wrapText="1"/>
    </xf>
    <xf borderId="1" fillId="0" fontId="6" numFmtId="164" xfId="0" applyAlignment="1" applyBorder="1" applyFont="1" applyNumberFormat="1">
      <alignment shrinkToFit="0" vertical="top" wrapText="1"/>
    </xf>
    <xf borderId="1" fillId="0" fontId="6" numFmtId="9" xfId="0" applyAlignment="1" applyBorder="1" applyFont="1" applyNumberFormat="1">
      <alignment shrinkToFit="0" vertical="top" wrapText="1"/>
    </xf>
    <xf borderId="0" fillId="0" fontId="4" numFmtId="0" xfId="0" applyAlignment="1" applyFont="1">
      <alignment shrinkToFit="0" vertical="top" wrapText="1"/>
    </xf>
    <xf borderId="0" fillId="0" fontId="4" numFmtId="0" xfId="0" applyFont="1"/>
    <xf borderId="4" fillId="0" fontId="4" numFmtId="0" xfId="0" applyAlignment="1" applyBorder="1" applyFont="1">
      <alignment shrinkToFit="0" vertical="top" wrapText="1"/>
    </xf>
    <xf borderId="5" fillId="0" fontId="4" numFmtId="0" xfId="0" applyAlignment="1" applyBorder="1" applyFont="1">
      <alignment horizontal="center" shrinkToFit="0" vertical="top" wrapText="1"/>
    </xf>
    <xf borderId="6" fillId="0" fontId="5" numFmtId="0" xfId="0" applyBorder="1" applyFont="1"/>
    <xf borderId="2" fillId="0" fontId="4" numFmtId="0" xfId="0" applyAlignment="1" applyBorder="1" applyFont="1">
      <alignment horizontal="center" readingOrder="0" shrinkToFit="0" vertical="top" wrapText="1"/>
    </xf>
    <xf borderId="1" fillId="0" fontId="2" numFmtId="3" xfId="0" applyBorder="1" applyFont="1" applyNumberFormat="1"/>
    <xf borderId="1" fillId="0" fontId="2" numFmtId="0" xfId="0" applyAlignment="1" applyBorder="1" applyFont="1">
      <alignment shrinkToFit="0" wrapText="1"/>
    </xf>
    <xf borderId="1" fillId="0" fontId="4" numFmtId="0" xfId="0" applyBorder="1" applyFont="1"/>
    <xf borderId="1" fillId="0" fontId="4" numFmtId="164" xfId="0" applyBorder="1" applyFont="1" applyNumberFormat="1"/>
    <xf borderId="0" fillId="0" fontId="8" numFmtId="0" xfId="0" applyFont="1"/>
    <xf borderId="0" fillId="0" fontId="8" numFmtId="0" xfId="0" applyAlignment="1" applyFont="1">
      <alignment readingOrder="0"/>
    </xf>
    <xf borderId="0" fillId="0" fontId="8" numFmtId="0" xfId="0" applyFont="1"/>
    <xf borderId="0" fillId="0" fontId="9" numFmtId="0" xfId="0" applyFont="1"/>
    <xf borderId="0" fillId="0" fontId="9" numFmtId="3" xfId="0" applyFont="1" applyNumberFormat="1"/>
    <xf borderId="0" fillId="0" fontId="9" numFmtId="0" xfId="0" applyAlignment="1" applyFont="1">
      <alignment readingOrder="0"/>
    </xf>
    <xf borderId="1" fillId="0" fontId="6" numFmtId="0" xfId="0" applyAlignment="1" applyBorder="1" applyFont="1">
      <alignment readingOrder="0" shrinkToFit="0" vertical="top" wrapText="1"/>
    </xf>
    <xf borderId="1" fillId="0" fontId="2" numFmtId="0" xfId="0" applyAlignment="1" applyBorder="1" applyFont="1">
      <alignment readingOrder="0" shrinkToFit="0" vertical="top" wrapText="1"/>
    </xf>
    <xf borderId="0" fillId="0" fontId="9" numFmtId="164" xfId="0" applyFont="1" applyNumberFormat="1"/>
    <xf borderId="0" fillId="0" fontId="10" numFmtId="0" xfId="0" applyAlignment="1" applyFont="1">
      <alignment horizontal="left" readingOrder="0" shrinkToFit="0" wrapText="1"/>
    </xf>
    <xf borderId="0" fillId="0" fontId="10" numFmtId="0" xfId="0" applyAlignment="1" applyFont="1">
      <alignment horizontal="center" readingOrder="0" shrinkToFit="0" wrapText="1"/>
    </xf>
    <xf borderId="0" fillId="0" fontId="11" numFmtId="0" xfId="0" applyAlignment="1" applyFont="1">
      <alignment horizontal="left" readingOrder="0" shrinkToFit="0" wrapText="1"/>
    </xf>
    <xf borderId="0" fillId="0" fontId="11" numFmtId="3" xfId="0" applyAlignment="1" applyFont="1" applyNumberFormat="1">
      <alignment horizontal="right" readingOrder="0" shrinkToFit="0" wrapText="1"/>
    </xf>
    <xf borderId="0" fillId="0" fontId="11" numFmtId="0" xfId="0" applyAlignment="1" applyFont="1">
      <alignment horizontal="right" readingOrder="0" shrinkToFit="0" wrapText="1"/>
    </xf>
    <xf borderId="0" fillId="0" fontId="12" numFmtId="0" xfId="0" applyFont="1"/>
    <xf borderId="0" fillId="0" fontId="12" numFmtId="165" xfId="0" applyFont="1" applyNumberFormat="1"/>
    <xf borderId="1" fillId="2" fontId="4" numFmtId="0" xfId="0" applyBorder="1" applyFill="1" applyFont="1"/>
    <xf borderId="2" fillId="2" fontId="4" numFmtId="0" xfId="0" applyAlignment="1" applyBorder="1" applyFont="1">
      <alignment horizontal="center"/>
    </xf>
    <xf borderId="7" fillId="0" fontId="5" numFmtId="0" xfId="0" applyBorder="1" applyFont="1"/>
    <xf borderId="1" fillId="0" fontId="2" numFmtId="164" xfId="0" applyBorder="1" applyFont="1" applyNumberFormat="1"/>
    <xf borderId="1" fillId="0" fontId="13" numFmtId="164" xfId="0" applyBorder="1" applyFont="1" applyNumberFormat="1"/>
    <xf borderId="1" fillId="0" fontId="12" numFmtId="164" xfId="0" applyBorder="1" applyFont="1" applyNumberFormat="1"/>
    <xf borderId="1" fillId="0" fontId="14" numFmtId="0" xfId="0" applyAlignment="1" applyBorder="1" applyFont="1">
      <alignment horizontal="center" readingOrder="0" shrinkToFit="0" wrapText="1"/>
    </xf>
    <xf borderId="1" fillId="0" fontId="15" numFmtId="0" xfId="0" applyAlignment="1" applyBorder="1" applyFont="1">
      <alignment horizontal="left" readingOrder="0" shrinkToFit="0" wrapText="1"/>
    </xf>
    <xf borderId="1" fillId="0" fontId="15" numFmtId="0" xfId="0" applyAlignment="1" applyBorder="1" applyFont="1">
      <alignment horizontal="center" readingOrder="0" shrinkToFit="0" wrapText="1"/>
    </xf>
    <xf borderId="1" fillId="0" fontId="15" numFmtId="3" xfId="0" applyAlignment="1" applyBorder="1" applyFont="1" applyNumberFormat="1">
      <alignment horizontal="center" readingOrder="0" shrinkToFit="0" wrapText="1"/>
    </xf>
    <xf borderId="1" fillId="0" fontId="14" numFmtId="0" xfId="0" applyAlignment="1" applyBorder="1" applyFont="1">
      <alignment horizontal="left" readingOrder="0" shrinkToFit="0" wrapText="1"/>
    </xf>
    <xf borderId="1" fillId="0" fontId="14" numFmtId="3" xfId="0" applyAlignment="1" applyBorder="1" applyFont="1" applyNumberFormat="1">
      <alignment horizontal="center" readingOrder="0" shrinkToFit="0" wrapText="1"/>
    </xf>
    <xf borderId="0" fillId="0" fontId="2" numFmtId="164" xfId="0" applyFont="1" applyNumberFormat="1"/>
    <xf borderId="1" fillId="0" fontId="2" numFmtId="164" xfId="0" applyAlignment="1" applyBorder="1" applyFont="1" applyNumberFormat="1">
      <alignment readingOrder="0"/>
    </xf>
    <xf borderId="1" fillId="0" fontId="9" numFmtId="3" xfId="0" applyBorder="1" applyFont="1" applyNumberFormat="1"/>
    <xf borderId="2" fillId="2" fontId="4" numFmtId="0" xfId="0" applyBorder="1" applyFont="1"/>
    <xf borderId="0" fillId="0" fontId="4" numFmtId="0" xfId="0" applyAlignment="1" applyFont="1">
      <alignment readingOrder="0"/>
    </xf>
    <xf borderId="0" fillId="0" fontId="4" numFmtId="164" xfId="0" applyFont="1" applyNumberFormat="1"/>
    <xf borderId="4" fillId="0" fontId="13" numFmtId="164" xfId="0" applyAlignment="1" applyBorder="1" applyFont="1" applyNumberFormat="1">
      <alignment horizontal="left" readingOrder="0" vertical="center"/>
    </xf>
    <xf borderId="2" fillId="0" fontId="13" numFmtId="164" xfId="0" applyAlignment="1" applyBorder="1" applyFont="1" applyNumberFormat="1">
      <alignment readingOrder="0"/>
    </xf>
    <xf borderId="2" fillId="0" fontId="8" numFmtId="0" xfId="0" applyAlignment="1" applyBorder="1" applyFont="1">
      <alignment readingOrder="0"/>
    </xf>
    <xf borderId="8" fillId="0" fontId="5" numFmtId="0" xfId="0" applyBorder="1" applyFont="1"/>
    <xf borderId="1" fillId="0" fontId="8" numFmtId="3" xfId="0" applyAlignment="1" applyBorder="1" applyFont="1" applyNumberFormat="1">
      <alignment readingOrder="0"/>
    </xf>
    <xf borderId="1" fillId="0" fontId="9" numFmtId="0" xfId="0" applyAlignment="1" applyBorder="1" applyFont="1">
      <alignment readingOrder="0"/>
    </xf>
    <xf borderId="1" fillId="0" fontId="9" numFmtId="3" xfId="0" applyAlignment="1" applyBorder="1" applyFont="1" applyNumberFormat="1">
      <alignment readingOrder="0"/>
    </xf>
    <xf borderId="1" fillId="0" fontId="9" numFmtId="0" xfId="0" applyBorder="1" applyFont="1"/>
    <xf borderId="2" fillId="0" fontId="13" numFmtId="164" xfId="0" applyBorder="1" applyFont="1" applyNumberFormat="1"/>
    <xf borderId="1" fillId="0" fontId="8" numFmtId="0" xfId="0" applyAlignment="1" applyBorder="1" applyFont="1">
      <alignment readingOrder="0"/>
    </xf>
    <xf borderId="4" fillId="0" fontId="13" numFmtId="164" xfId="0" applyAlignment="1" applyBorder="1" applyFont="1" applyNumberFormat="1">
      <alignment vertical="center"/>
    </xf>
    <xf borderId="1" fillId="0" fontId="13" numFmtId="3" xfId="0" applyBorder="1" applyFont="1" applyNumberFormat="1"/>
    <xf borderId="1" fillId="2" fontId="4" numFmtId="164" xfId="0" applyBorder="1" applyFont="1" applyNumberFormat="1"/>
    <xf borderId="2" fillId="2" fontId="4" numFmtId="164" xfId="0" applyAlignment="1" applyBorder="1" applyFont="1" applyNumberFormat="1">
      <alignment horizontal="center"/>
    </xf>
    <xf borderId="9" fillId="2" fontId="4" numFmtId="164" xfId="0" applyBorder="1" applyFont="1" applyNumberFormat="1"/>
    <xf borderId="10" fillId="2" fontId="4" numFmtId="164" xfId="0" applyBorder="1" applyFont="1" applyNumberFormat="1"/>
    <xf borderId="11" fillId="2" fontId="4" numFmtId="164" xfId="0" applyAlignment="1" applyBorder="1" applyFont="1" applyNumberFormat="1">
      <alignment horizontal="center"/>
    </xf>
    <xf borderId="1" fillId="3" fontId="2" numFmtId="164" xfId="0" applyBorder="1" applyFill="1" applyFont="1" applyNumberFormat="1"/>
    <xf borderId="1" fillId="4" fontId="2" numFmtId="164" xfId="0" applyBorder="1" applyFill="1" applyFont="1" applyNumberFormat="1"/>
    <xf borderId="1" fillId="3" fontId="4" numFmtId="164" xfId="0" applyBorder="1" applyFont="1" applyNumberFormat="1"/>
    <xf borderId="1" fillId="0" fontId="10" numFmtId="3" xfId="0" applyAlignment="1" applyBorder="1" applyFont="1" applyNumberFormat="1">
      <alignment readingOrder="0" shrinkToFit="0" vertical="bottom" wrapText="0"/>
    </xf>
    <xf borderId="1" fillId="0" fontId="9" numFmtId="4" xfId="0" applyAlignment="1" applyBorder="1" applyFont="1" applyNumberFormat="1">
      <alignment readingOrder="0"/>
    </xf>
    <xf borderId="4" fillId="5" fontId="4" numFmtId="0" xfId="0" applyAlignment="1" applyBorder="1" applyFill="1" applyFont="1">
      <alignment horizontal="center"/>
    </xf>
    <xf borderId="2" fillId="5" fontId="4" numFmtId="0" xfId="0" applyAlignment="1" applyBorder="1" applyFont="1">
      <alignment horizontal="center"/>
    </xf>
    <xf borderId="1" fillId="5" fontId="4" numFmtId="0" xfId="0" applyBorder="1" applyFont="1"/>
    <xf borderId="1" fillId="0" fontId="4" numFmtId="164" xfId="0" applyAlignment="1" applyBorder="1" applyFont="1" applyNumberFormat="1">
      <alignment readingOrder="0"/>
    </xf>
    <xf borderId="1" fillId="0" fontId="4" numFmtId="167" xfId="0" applyAlignment="1" applyBorder="1" applyFont="1" applyNumberFormat="1">
      <alignment readingOrder="0"/>
    </xf>
    <xf borderId="1" fillId="0" fontId="9" numFmtId="164" xfId="0" applyBorder="1" applyFont="1" applyNumberFormat="1"/>
    <xf borderId="1" fillId="0" fontId="2" numFmtId="167" xfId="0" applyAlignment="1" applyBorder="1" applyFont="1" applyNumberFormat="1">
      <alignment readingOrder="0"/>
    </xf>
    <xf borderId="1" fillId="0" fontId="2" numFmtId="167" xfId="0" applyBorder="1" applyFont="1" applyNumberFormat="1"/>
    <xf borderId="1" fillId="0" fontId="2" numFmtId="168" xfId="0" applyBorder="1" applyFont="1" applyNumberFormat="1"/>
    <xf borderId="1" fillId="5" fontId="6" numFmtId="164" xfId="0" applyAlignment="1" applyBorder="1" applyFont="1" applyNumberFormat="1">
      <alignment horizontal="left"/>
    </xf>
    <xf borderId="1" fillId="5" fontId="6" numFmtId="164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left"/>
    </xf>
    <xf borderId="1" fillId="0" fontId="7" numFmtId="164" xfId="0" applyAlignment="1" applyBorder="1" applyFont="1" applyNumberFormat="1">
      <alignment horizontal="right"/>
    </xf>
    <xf borderId="1" fillId="0" fontId="6" numFmtId="164" xfId="0" applyAlignment="1" applyBorder="1" applyFont="1" applyNumberFormat="1">
      <alignment horizontal="left"/>
    </xf>
    <xf borderId="1" fillId="0" fontId="6" numFmtId="164" xfId="0" applyAlignment="1" applyBorder="1" applyFont="1" applyNumberFormat="1">
      <alignment horizontal="right"/>
    </xf>
    <xf borderId="0" fillId="0" fontId="6" numFmtId="164" xfId="0" applyAlignment="1" applyFont="1" applyNumberFormat="1">
      <alignment horizontal="right"/>
    </xf>
    <xf borderId="0" fillId="0" fontId="2" numFmtId="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rgbClr val="757575"/>
                </a:solidFill>
                <a:latin typeface="+mn-lt"/>
              </a:defRPr>
            </a:pPr>
            <a:r>
              <a:rPr b="1">
                <a:solidFill>
                  <a:srgbClr val="757575"/>
                </a:solidFill>
                <a:latin typeface="+mn-lt"/>
              </a:rPr>
              <a:t>Egg production (thousand)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'Overall summary'!$B$121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'Overall summary'!$C$120:$D$120</c:f>
            </c:strRef>
          </c:cat>
          <c:val>
            <c:numRef>
              <c:f>'Overall summary'!$C$121:$D$121</c:f>
              <c:numCache/>
            </c:numRef>
          </c:val>
        </c:ser>
        <c:axId val="1690514380"/>
        <c:axId val="1069731149"/>
      </c:barChart>
      <c:catAx>
        <c:axId val="16905143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69731149"/>
      </c:catAx>
      <c:valAx>
        <c:axId val="10697311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9051438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strRef>
              <c:f>'Overall summary'!$B$144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'Overall summary'!$A$145:$A$149</c:f>
            </c:strRef>
          </c:cat>
          <c:val>
            <c:numRef>
              <c:f>'Overall summary'!$B$145:$B$149</c:f>
              <c:numCache/>
            </c:numRef>
          </c:val>
        </c:ser>
        <c:ser>
          <c:idx val="1"/>
          <c:order val="1"/>
          <c:tx>
            <c:strRef>
              <c:f>'Overall summary'!$C$144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'Overall summary'!$A$145:$A$149</c:f>
            </c:strRef>
          </c:cat>
          <c:val>
            <c:numRef>
              <c:f>'Overall summary'!$C$145:$C$149</c:f>
              <c:numCache/>
            </c:numRef>
          </c:val>
        </c:ser>
        <c:axId val="1646737590"/>
        <c:axId val="1538186137"/>
      </c:barChart>
      <c:catAx>
        <c:axId val="16467375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Type of Crops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38186137"/>
      </c:catAx>
      <c:valAx>
        <c:axId val="15381861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Caltivated area for harvested crops(in acre)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46737590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strRef>
              <c:f>'Overall summary'!$C$114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'Overall summary'!$B$115:$B$118</c:f>
            </c:strRef>
          </c:cat>
          <c:val>
            <c:numRef>
              <c:f>'Overall summary'!$C$115:$C$118</c:f>
              <c:numCache/>
            </c:numRef>
          </c:val>
        </c:ser>
        <c:ser>
          <c:idx val="1"/>
          <c:order val="1"/>
          <c:tx>
            <c:strRef>
              <c:f>'Overall summary'!$D$114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'Overall summary'!$B$115:$B$118</c:f>
            </c:strRef>
          </c:cat>
          <c:val>
            <c:numRef>
              <c:f>'Overall summary'!$D$115:$D$118</c:f>
              <c:numCache/>
            </c:numRef>
          </c:val>
        </c:ser>
        <c:axId val="48933700"/>
        <c:axId val="60719526"/>
      </c:barChart>
      <c:catAx>
        <c:axId val="489337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Livestock products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0719526"/>
      </c:catAx>
      <c:valAx>
        <c:axId val="607195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Production (MT)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8933700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strRef>
              <c:f>'Overall summary'!$H$134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'Overall summary'!$G$135:$G$137</c:f>
            </c:strRef>
          </c:cat>
          <c:val>
            <c:numRef>
              <c:f>'Overall summary'!$H$135:$H$137</c:f>
              <c:numCache/>
            </c:numRef>
          </c:val>
        </c:ser>
        <c:ser>
          <c:idx val="1"/>
          <c:order val="1"/>
          <c:tx>
            <c:strRef>
              <c:f>'Overall summary'!$I$134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'Overall summary'!$G$135:$G$137</c:f>
            </c:strRef>
          </c:cat>
          <c:val>
            <c:numRef>
              <c:f>'Overall summary'!$I$135:$I$137</c:f>
              <c:numCache/>
            </c:numRef>
          </c:val>
        </c:ser>
        <c:axId val="2040945206"/>
        <c:axId val="260509504"/>
      </c:barChart>
      <c:catAx>
        <c:axId val="20409452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Major Livestock Poducts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60509504"/>
      </c:catAx>
      <c:valAx>
        <c:axId val="2605095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Production (MT / thousand)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40945206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strRef>
              <c:f>Sheet3!$B$3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Sheet3!$A$4:$A$23</c:f>
            </c:strRef>
          </c:cat>
          <c:val>
            <c:numRef>
              <c:f>Sheet3!$B$4:$B$23</c:f>
              <c:numCache/>
            </c:numRef>
          </c:val>
        </c:ser>
        <c:ser>
          <c:idx val="1"/>
          <c:order val="1"/>
          <c:tx>
            <c:strRef>
              <c:f>Sheet3!$C$3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Sheet3!$A$4:$A$23</c:f>
            </c:strRef>
          </c:cat>
          <c:val>
            <c:numRef>
              <c:f>Sheet3!$C$4:$C$23</c:f>
              <c:numCache/>
            </c:numRef>
          </c:val>
        </c:ser>
        <c:axId val="373915080"/>
        <c:axId val="1697187328"/>
      </c:barChart>
      <c:catAx>
        <c:axId val="373915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Dzongkhags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97187328"/>
      </c:catAx>
      <c:valAx>
        <c:axId val="16971873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Area in acre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73915080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strRef>
              <c:f>Sheet3!$B$34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Sheet3!$A$35:$A$38</c:f>
            </c:strRef>
          </c:cat>
          <c:val>
            <c:numRef>
              <c:f>Sheet3!$B$35:$B$38</c:f>
              <c:numCache/>
            </c:numRef>
          </c:val>
        </c:ser>
        <c:ser>
          <c:idx val="1"/>
          <c:order val="1"/>
          <c:tx>
            <c:strRef>
              <c:f>Sheet3!$C$34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Sheet3!$A$35:$A$38</c:f>
            </c:strRef>
          </c:cat>
          <c:val>
            <c:numRef>
              <c:f>Sheet3!$C$35:$C$38</c:f>
              <c:numCache/>
            </c:numRef>
          </c:val>
        </c:ser>
        <c:axId val="1297300203"/>
        <c:axId val="1280368003"/>
      </c:barChart>
      <c:catAx>
        <c:axId val="12973002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Type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80368003"/>
      </c:catAx>
      <c:valAx>
        <c:axId val="12803680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Measurement 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97300203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strRef>
              <c:f>Sheet3!$B$60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Sheet3!$A$61:$A$64</c:f>
            </c:strRef>
          </c:cat>
          <c:val>
            <c:numRef>
              <c:f>Sheet3!$B$61:$B$64</c:f>
              <c:numCache/>
            </c:numRef>
          </c:val>
        </c:ser>
        <c:axId val="378696778"/>
        <c:axId val="433320946"/>
      </c:barChart>
      <c:catAx>
        <c:axId val="37869677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Category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33320946"/>
      </c:catAx>
      <c:valAx>
        <c:axId val="43332094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Number of Holdings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7869677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strRef>
              <c:f>Sheet1!$B$1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Sheet1!$A$2:$A$6</c:f>
            </c:strRef>
          </c:cat>
          <c:val>
            <c:numRef>
              <c:f>Sheet1!$B$2:$B$6</c:f>
              <c:numCache/>
            </c:numRef>
          </c:val>
        </c:ser>
        <c:ser>
          <c:idx val="1"/>
          <c:order val="1"/>
          <c:tx>
            <c:strRef>
              <c:f>Sheet1!$C$1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Pt>
            <c:idx val="2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Sheet1!$A$2:$A$6</c:f>
            </c:strRef>
          </c:cat>
          <c:val>
            <c:numRef>
              <c:f>Sheet1!$C$2:$C$6</c:f>
              <c:numCache/>
            </c:numRef>
          </c:val>
        </c:ser>
        <c:axId val="864474284"/>
        <c:axId val="890162201"/>
      </c:barChart>
      <c:catAx>
        <c:axId val="8644742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Agricultural Holding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890162201"/>
      </c:catAx>
      <c:valAx>
        <c:axId val="89016220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Percentage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864474284"/>
      </c:valAx>
    </c:plotArea>
    <c:legend>
      <c:legendPos val="b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Relationship Id="rId3" Type="http://schemas.openxmlformats.org/officeDocument/2006/relationships/chart" Target="../charts/chart7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590550</xdr:colOff>
      <xdr:row>124</xdr:row>
      <xdr:rowOff>38100</xdr:rowOff>
    </xdr:from>
    <xdr:ext cx="5715000" cy="3533775"/>
    <xdr:graphicFrame>
      <xdr:nvGraphicFramePr>
        <xdr:cNvPr id="1541716170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2057400</xdr:colOff>
      <xdr:row>143</xdr:row>
      <xdr:rowOff>114300</xdr:rowOff>
    </xdr:from>
    <xdr:ext cx="5715000" cy="3533775"/>
    <xdr:graphicFrame>
      <xdr:nvGraphicFramePr>
        <xdr:cNvPr id="801267218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4</xdr:col>
      <xdr:colOff>542925</xdr:colOff>
      <xdr:row>112</xdr:row>
      <xdr:rowOff>38100</xdr:rowOff>
    </xdr:from>
    <xdr:ext cx="5715000" cy="3533775"/>
    <xdr:graphicFrame>
      <xdr:nvGraphicFramePr>
        <xdr:cNvPr id="1665881798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3</xdr:col>
      <xdr:colOff>28575</xdr:colOff>
      <xdr:row>140</xdr:row>
      <xdr:rowOff>152400</xdr:rowOff>
    </xdr:from>
    <xdr:ext cx="5715000" cy="3533775"/>
    <xdr:graphicFrame>
      <xdr:nvGraphicFramePr>
        <xdr:cNvPr id="939827767" name="Chart 4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95250</xdr:colOff>
      <xdr:row>4</xdr:row>
      <xdr:rowOff>28575</xdr:rowOff>
    </xdr:from>
    <xdr:ext cx="6657975" cy="3533775"/>
    <xdr:graphicFrame>
      <xdr:nvGraphicFramePr>
        <xdr:cNvPr id="13781187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1057275</xdr:colOff>
      <xdr:row>26</xdr:row>
      <xdr:rowOff>114300</xdr:rowOff>
    </xdr:from>
    <xdr:ext cx="5715000" cy="3533775"/>
    <xdr:graphicFrame>
      <xdr:nvGraphicFramePr>
        <xdr:cNvPr id="852267401" name="Chart 6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447675</xdr:colOff>
      <xdr:row>51</xdr:row>
      <xdr:rowOff>28575</xdr:rowOff>
    </xdr:from>
    <xdr:ext cx="5715000" cy="3533775"/>
    <xdr:graphicFrame>
      <xdr:nvGraphicFramePr>
        <xdr:cNvPr id="1799962686" name="Chart 7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1209675</xdr:colOff>
      <xdr:row>3</xdr:row>
      <xdr:rowOff>28575</xdr:rowOff>
    </xdr:from>
    <xdr:ext cx="5715000" cy="3533775"/>
    <xdr:graphicFrame>
      <xdr:nvGraphicFramePr>
        <xdr:cNvPr id="1600963327" name="Chart 8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3.67"/>
    <col customWidth="1" min="2" max="2" width="12.0"/>
    <col customWidth="1" min="3" max="3" width="15.0"/>
    <col customWidth="1" min="4" max="4" width="14.44"/>
    <col customWidth="1" min="5" max="5" width="7.44"/>
    <col customWidth="1" min="6" max="6" width="6.22"/>
    <col customWidth="1" min="7" max="7" width="11.0"/>
    <col customWidth="1" min="8" max="8" width="11.44"/>
    <col customWidth="1" min="9" max="9" width="11.67"/>
    <col customWidth="1" min="10" max="10" width="13.0"/>
    <col customWidth="1" min="11" max="11" width="13.11"/>
    <col customWidth="1" min="12" max="26" width="10.56"/>
  </cols>
  <sheetData>
    <row r="1" ht="15.75" customHeight="1">
      <c r="A1" s="1" t="s">
        <v>0</v>
      </c>
      <c r="B1" s="2"/>
      <c r="C1" s="2"/>
      <c r="D1" s="2"/>
      <c r="E1" s="2"/>
      <c r="F1" s="2"/>
    </row>
    <row r="2" ht="15.75" customHeight="1">
      <c r="A2" s="3"/>
      <c r="B2" s="2"/>
      <c r="C2" s="2"/>
      <c r="D2" s="2"/>
      <c r="E2" s="2"/>
      <c r="F2" s="2"/>
    </row>
    <row r="3" ht="15.75" customHeight="1">
      <c r="A3" s="4" t="s">
        <v>1</v>
      </c>
      <c r="B3" s="5" t="s">
        <v>2</v>
      </c>
      <c r="C3" s="6"/>
      <c r="D3" s="5" t="s">
        <v>3</v>
      </c>
      <c r="E3" s="6"/>
      <c r="F3" s="2"/>
    </row>
    <row r="4" ht="15.75" customHeight="1">
      <c r="A4" s="7" t="s">
        <v>4</v>
      </c>
      <c r="B4" s="7" t="s">
        <v>5</v>
      </c>
      <c r="C4" s="7" t="s">
        <v>6</v>
      </c>
      <c r="D4" s="7" t="s">
        <v>5</v>
      </c>
      <c r="E4" s="7" t="s">
        <v>6</v>
      </c>
      <c r="F4" s="8"/>
      <c r="G4" s="9"/>
      <c r="I4" s="10"/>
    </row>
    <row r="5" ht="15.75" customHeight="1">
      <c r="A5" s="8" t="s">
        <v>7</v>
      </c>
      <c r="B5" s="11">
        <v>15722.0</v>
      </c>
      <c r="C5" s="12">
        <f t="shared" ref="C5:C10" si="1">B5/B$10</f>
        <v>0.224593583</v>
      </c>
      <c r="D5" s="13">
        <v>18413.0</v>
      </c>
      <c r="E5" s="12">
        <f t="shared" ref="E5:E10" si="2">D5/D$10</f>
        <v>0.2631255537</v>
      </c>
      <c r="F5" s="8"/>
      <c r="G5" s="9"/>
      <c r="I5" s="10"/>
    </row>
    <row r="6" ht="15.75" customHeight="1">
      <c r="A6" s="8" t="s">
        <v>8</v>
      </c>
      <c r="B6" s="11">
        <v>5715.0</v>
      </c>
      <c r="C6" s="12">
        <f t="shared" si="1"/>
        <v>0.08164052456</v>
      </c>
      <c r="D6" s="13">
        <v>3185.0</v>
      </c>
      <c r="E6" s="12">
        <f t="shared" si="2"/>
        <v>0.0455143045</v>
      </c>
      <c r="F6" s="8"/>
      <c r="G6" s="9"/>
      <c r="I6" s="10"/>
    </row>
    <row r="7" ht="15.75" customHeight="1">
      <c r="A7" s="8" t="s">
        <v>9</v>
      </c>
      <c r="B7" s="11">
        <v>45396.0</v>
      </c>
      <c r="C7" s="12">
        <f t="shared" si="1"/>
        <v>0.6484957573</v>
      </c>
      <c r="D7" s="13">
        <v>45884.0</v>
      </c>
      <c r="E7" s="12">
        <f t="shared" si="2"/>
        <v>0.6556917888</v>
      </c>
      <c r="F7" s="8"/>
      <c r="G7" s="9"/>
    </row>
    <row r="8" ht="15.75" customHeight="1">
      <c r="A8" s="8" t="s">
        <v>10</v>
      </c>
      <c r="B8" s="11">
        <v>66.0</v>
      </c>
      <c r="C8" s="12">
        <f t="shared" si="1"/>
        <v>0.0009428302049</v>
      </c>
      <c r="D8" s="13">
        <v>66.0</v>
      </c>
      <c r="E8" s="12">
        <f t="shared" si="2"/>
        <v>0.0009431535625</v>
      </c>
      <c r="F8" s="8"/>
      <c r="G8" s="9"/>
      <c r="I8" s="10"/>
    </row>
    <row r="9" ht="15.75" customHeight="1">
      <c r="A9" s="8" t="s">
        <v>11</v>
      </c>
      <c r="B9" s="11">
        <v>3103.0</v>
      </c>
      <c r="C9" s="12">
        <f t="shared" si="1"/>
        <v>0.04432730493</v>
      </c>
      <c r="D9" s="13">
        <v>2430.0</v>
      </c>
      <c r="E9" s="12">
        <f t="shared" si="2"/>
        <v>0.03472519935</v>
      </c>
      <c r="F9" s="8"/>
      <c r="G9" s="9"/>
    </row>
    <row r="10" ht="15.75" customHeight="1">
      <c r="A10" s="14" t="s">
        <v>12</v>
      </c>
      <c r="B10" s="15">
        <f>SUM(B5:B9)</f>
        <v>70002</v>
      </c>
      <c r="C10" s="16">
        <f t="shared" si="1"/>
        <v>1</v>
      </c>
      <c r="D10" s="15">
        <f>SUM(D5:D9)</f>
        <v>69978</v>
      </c>
      <c r="E10" s="16">
        <f t="shared" si="2"/>
        <v>1</v>
      </c>
      <c r="F10" s="8"/>
      <c r="G10" s="9"/>
    </row>
    <row r="11" ht="15.75" customHeight="1">
      <c r="A11" s="14"/>
      <c r="B11" s="15"/>
      <c r="C11" s="14"/>
      <c r="D11" s="15"/>
      <c r="E11" s="16"/>
      <c r="F11" s="8"/>
      <c r="G11" s="9"/>
    </row>
    <row r="12" ht="15.75" customHeight="1">
      <c r="A12" s="17" t="s">
        <v>13</v>
      </c>
      <c r="B12" s="8"/>
      <c r="C12" s="8"/>
      <c r="D12" s="8"/>
      <c r="E12" s="8"/>
      <c r="F12" s="8"/>
      <c r="G12" s="9"/>
    </row>
    <row r="13" ht="30.0" customHeight="1">
      <c r="A13" s="4" t="s">
        <v>14</v>
      </c>
      <c r="B13" s="18"/>
      <c r="C13" s="6"/>
      <c r="D13" s="18" t="s">
        <v>3</v>
      </c>
      <c r="E13" s="6"/>
      <c r="F13" s="8"/>
      <c r="G13" s="9"/>
    </row>
    <row r="14" ht="15.75" customHeight="1">
      <c r="A14" s="7" t="s">
        <v>15</v>
      </c>
      <c r="B14" s="7"/>
      <c r="C14" s="7"/>
      <c r="D14" s="7" t="s">
        <v>5</v>
      </c>
      <c r="E14" s="7" t="s">
        <v>6</v>
      </c>
      <c r="F14" s="8"/>
      <c r="G14" s="9"/>
      <c r="H14" s="19"/>
      <c r="I14" s="19"/>
    </row>
    <row r="15" ht="15.75" customHeight="1">
      <c r="A15" s="8" t="s">
        <v>16</v>
      </c>
      <c r="B15" s="8"/>
      <c r="C15" s="20"/>
      <c r="D15" s="11">
        <v>26060.0</v>
      </c>
      <c r="E15" s="20">
        <f t="shared" ref="E15:E19" si="3">D15/D$19</f>
        <v>0.3724027552</v>
      </c>
      <c r="F15" s="8"/>
      <c r="G15" s="9"/>
      <c r="H15" s="19"/>
      <c r="I15" s="19"/>
    </row>
    <row r="16" ht="15.75" customHeight="1">
      <c r="A16" s="8" t="s">
        <v>17</v>
      </c>
      <c r="B16" s="8"/>
      <c r="C16" s="20"/>
      <c r="D16" s="11">
        <v>19961.0</v>
      </c>
      <c r="E16" s="20">
        <f t="shared" si="3"/>
        <v>0.2852467918</v>
      </c>
      <c r="F16" s="8"/>
      <c r="G16" s="9"/>
      <c r="H16" s="19"/>
      <c r="I16" s="19"/>
    </row>
    <row r="17" ht="15.75" customHeight="1">
      <c r="A17" s="8" t="s">
        <v>18</v>
      </c>
      <c r="B17" s="8"/>
      <c r="C17" s="20"/>
      <c r="D17" s="11">
        <v>21888.0</v>
      </c>
      <c r="E17" s="20">
        <f t="shared" si="3"/>
        <v>0.3127840178</v>
      </c>
      <c r="F17" s="8"/>
      <c r="G17" s="9"/>
      <c r="H17" s="19"/>
      <c r="I17" s="19"/>
    </row>
    <row r="18" ht="15.75" customHeight="1">
      <c r="A18" s="8" t="s">
        <v>19</v>
      </c>
      <c r="B18" s="8"/>
      <c r="C18" s="20"/>
      <c r="D18" s="11">
        <v>2069.0</v>
      </c>
      <c r="E18" s="20">
        <f t="shared" si="3"/>
        <v>0.02956643517</v>
      </c>
      <c r="F18" s="8"/>
      <c r="G18" s="9"/>
    </row>
    <row r="19" ht="15.75" customHeight="1">
      <c r="A19" s="14" t="s">
        <v>12</v>
      </c>
      <c r="B19" s="21"/>
      <c r="C19" s="22"/>
      <c r="D19" s="21">
        <f>SUM(D15:D18)</f>
        <v>69978</v>
      </c>
      <c r="E19" s="22">
        <f t="shared" si="3"/>
        <v>1</v>
      </c>
      <c r="F19" s="8"/>
      <c r="G19" s="9"/>
    </row>
    <row r="20" ht="15.75" customHeight="1">
      <c r="A20" s="8"/>
      <c r="B20" s="8"/>
      <c r="C20" s="8"/>
      <c r="D20" s="8"/>
      <c r="E20" s="8"/>
      <c r="F20" s="8"/>
      <c r="G20" s="9"/>
    </row>
    <row r="21" ht="15.75" customHeight="1">
      <c r="A21" s="17" t="s">
        <v>20</v>
      </c>
      <c r="B21" s="8"/>
      <c r="C21" s="8"/>
      <c r="D21" s="8"/>
      <c r="E21" s="8"/>
      <c r="F21" s="8"/>
      <c r="G21" s="9"/>
    </row>
    <row r="22" ht="15.75" customHeight="1">
      <c r="A22" s="4" t="s">
        <v>21</v>
      </c>
      <c r="B22" s="23" t="s">
        <v>22</v>
      </c>
      <c r="C22" s="23" t="s">
        <v>3</v>
      </c>
      <c r="D22" s="8"/>
      <c r="E22" s="8"/>
      <c r="F22" s="8"/>
      <c r="G22" s="9"/>
    </row>
    <row r="23" ht="64.5" customHeight="1">
      <c r="A23" s="7" t="s">
        <v>23</v>
      </c>
      <c r="B23" s="7" t="s">
        <v>24</v>
      </c>
      <c r="C23" s="7" t="s">
        <v>24</v>
      </c>
      <c r="D23" s="8"/>
      <c r="E23" s="8"/>
      <c r="F23" s="8"/>
      <c r="G23" s="9"/>
    </row>
    <row r="24" ht="15.75" customHeight="1">
      <c r="A24" s="8" t="s">
        <v>25</v>
      </c>
      <c r="B24" s="11">
        <v>1136.3232069635392</v>
      </c>
      <c r="C24" s="11">
        <v>6757.06</v>
      </c>
      <c r="D24" s="8"/>
      <c r="E24" s="8"/>
      <c r="F24" s="8"/>
      <c r="G24" s="9"/>
    </row>
    <row r="25" ht="15.75" customHeight="1">
      <c r="A25" s="8" t="s">
        <v>26</v>
      </c>
      <c r="B25" s="11">
        <v>518.63</v>
      </c>
      <c r="C25" s="11">
        <v>175.9</v>
      </c>
      <c r="D25" s="8"/>
      <c r="E25" s="8"/>
      <c r="F25" s="8"/>
      <c r="G25" s="9"/>
    </row>
    <row r="26" ht="15.75" customHeight="1">
      <c r="A26" s="8" t="s">
        <v>27</v>
      </c>
      <c r="B26" s="11">
        <v>3473.77</v>
      </c>
      <c r="C26" s="11">
        <v>4614.96</v>
      </c>
      <c r="D26" s="8"/>
      <c r="E26" s="8"/>
      <c r="F26" s="8"/>
      <c r="G26" s="9"/>
    </row>
    <row r="27" ht="15.75" customHeight="1">
      <c r="A27" s="8" t="s">
        <v>28</v>
      </c>
      <c r="B27" s="11">
        <v>1792.15</v>
      </c>
      <c r="C27" s="11">
        <v>1080.92</v>
      </c>
      <c r="D27" s="8"/>
      <c r="E27" s="8"/>
      <c r="F27" s="8"/>
      <c r="G27" s="9"/>
    </row>
    <row r="28" ht="15.75" customHeight="1">
      <c r="A28" s="8" t="s">
        <v>29</v>
      </c>
      <c r="B28" s="11">
        <v>869.11</v>
      </c>
      <c r="C28" s="11">
        <v>4103.36</v>
      </c>
      <c r="D28" s="8"/>
      <c r="E28" s="8"/>
      <c r="F28" s="8"/>
      <c r="G28" s="9"/>
    </row>
    <row r="29" ht="15.75" customHeight="1">
      <c r="A29" s="8"/>
      <c r="B29" s="11"/>
      <c r="C29" s="11"/>
      <c r="D29" s="8"/>
      <c r="E29" s="8"/>
      <c r="F29" s="8"/>
      <c r="G29" s="9"/>
    </row>
    <row r="30" ht="15.75" customHeight="1">
      <c r="A30" s="17" t="s">
        <v>30</v>
      </c>
      <c r="B30" s="8"/>
      <c r="C30" s="8"/>
      <c r="D30" s="8"/>
      <c r="E30" s="8"/>
      <c r="F30" s="8"/>
      <c r="G30" s="9"/>
    </row>
    <row r="31" ht="15.75" customHeight="1">
      <c r="A31" s="4" t="s">
        <v>31</v>
      </c>
      <c r="B31" s="8"/>
      <c r="C31" s="8"/>
      <c r="D31" s="8"/>
      <c r="E31" s="8"/>
      <c r="F31" s="8"/>
      <c r="G31" s="9"/>
    </row>
    <row r="32" ht="15.75" customHeight="1">
      <c r="A32" s="7" t="s">
        <v>32</v>
      </c>
      <c r="B32" s="7" t="s">
        <v>33</v>
      </c>
      <c r="C32" s="7" t="s">
        <v>34</v>
      </c>
      <c r="D32" s="7" t="s">
        <v>35</v>
      </c>
      <c r="E32" s="7"/>
      <c r="F32" s="8"/>
      <c r="G32" s="9"/>
    </row>
    <row r="33" ht="15.75" customHeight="1">
      <c r="A33" s="8" t="s">
        <v>36</v>
      </c>
      <c r="B33" s="24">
        <v>4115.52</v>
      </c>
      <c r="C33" s="24">
        <v>870.58</v>
      </c>
      <c r="D33" s="24">
        <v>4103.022</v>
      </c>
      <c r="E33" s="8"/>
      <c r="F33" s="8"/>
      <c r="G33" s="9"/>
    </row>
    <row r="34" ht="15.75" customHeight="1">
      <c r="A34" s="8" t="s">
        <v>37</v>
      </c>
      <c r="B34" s="24">
        <v>890.42</v>
      </c>
      <c r="C34" s="24">
        <v>167.8</v>
      </c>
      <c r="D34" s="24">
        <v>288.003</v>
      </c>
      <c r="E34" s="8"/>
      <c r="F34" s="8"/>
      <c r="G34" s="9"/>
    </row>
    <row r="35" ht="15.75" customHeight="1">
      <c r="A35" s="8" t="s">
        <v>38</v>
      </c>
      <c r="B35" s="24">
        <v>6.41</v>
      </c>
      <c r="C35" s="24">
        <v>0.15</v>
      </c>
      <c r="D35" s="24">
        <v>1.56</v>
      </c>
      <c r="E35" s="8"/>
      <c r="F35" s="8"/>
      <c r="G35" s="9"/>
    </row>
    <row r="36" ht="15.75" customHeight="1">
      <c r="A36" s="8" t="s">
        <v>39</v>
      </c>
      <c r="B36" s="24">
        <v>4103.36</v>
      </c>
      <c r="C36" s="24">
        <v>396.33</v>
      </c>
      <c r="D36" s="24">
        <v>14359.013</v>
      </c>
      <c r="E36" s="8"/>
      <c r="F36" s="8"/>
      <c r="G36" s="9"/>
    </row>
    <row r="37" ht="15.75" customHeight="1">
      <c r="A37" s="8" t="s">
        <v>40</v>
      </c>
      <c r="B37" s="24">
        <v>134.54</v>
      </c>
      <c r="C37" s="24">
        <v>2.28</v>
      </c>
      <c r="D37" s="24">
        <v>141.766</v>
      </c>
      <c r="E37" s="8"/>
      <c r="F37" s="8"/>
      <c r="G37" s="9"/>
    </row>
    <row r="38" ht="15.75" customHeight="1">
      <c r="A38" s="8"/>
      <c r="B38" s="8"/>
      <c r="C38" s="8"/>
      <c r="D38" s="8"/>
      <c r="E38" s="8"/>
      <c r="F38" s="8"/>
      <c r="G38" s="9"/>
    </row>
    <row r="39" ht="15.75" customHeight="1">
      <c r="A39" s="17" t="s">
        <v>41</v>
      </c>
      <c r="B39" s="8"/>
      <c r="C39" s="8"/>
      <c r="D39" s="8"/>
      <c r="E39" s="8"/>
      <c r="F39" s="8"/>
      <c r="G39" s="9"/>
    </row>
    <row r="40" ht="15.75" customHeight="1">
      <c r="A40" s="8"/>
      <c r="B40" s="8"/>
      <c r="C40" s="8"/>
      <c r="D40" s="8"/>
      <c r="E40" s="8"/>
      <c r="F40" s="8"/>
      <c r="G40" s="9"/>
    </row>
    <row r="41" ht="15.75" customHeight="1">
      <c r="A41" s="4" t="s">
        <v>42</v>
      </c>
      <c r="B41" s="8"/>
      <c r="C41" s="8"/>
      <c r="D41" s="8"/>
      <c r="E41" s="8"/>
      <c r="F41" s="8"/>
      <c r="G41" s="9"/>
    </row>
    <row r="42" ht="63.75" customHeight="1">
      <c r="A42" s="7" t="s">
        <v>43</v>
      </c>
      <c r="B42" s="7" t="s">
        <v>44</v>
      </c>
      <c r="C42" s="7" t="s">
        <v>45</v>
      </c>
      <c r="D42" s="7"/>
      <c r="E42" s="8"/>
      <c r="F42" s="8"/>
      <c r="G42" s="9"/>
    </row>
    <row r="43" ht="15.75" customHeight="1">
      <c r="A43" s="25" t="str">
        <f>Cereals!A26</f>
        <v>Bumthang</v>
      </c>
      <c r="B43" s="26">
        <v>376.66</v>
      </c>
      <c r="C43" s="26">
        <v>55.82</v>
      </c>
      <c r="D43" s="7"/>
      <c r="E43" s="7"/>
      <c r="F43" s="7"/>
      <c r="G43" s="9"/>
    </row>
    <row r="44" ht="15.75" customHeight="1">
      <c r="A44" s="25" t="str">
        <f>Cereals!A27</f>
        <v>Chhukha</v>
      </c>
      <c r="B44" s="26">
        <v>1640.2</v>
      </c>
      <c r="C44" s="26">
        <v>177.03</v>
      </c>
      <c r="D44" s="7"/>
      <c r="E44" s="7"/>
      <c r="F44" s="8"/>
      <c r="G44" s="9"/>
    </row>
    <row r="45" ht="15.75" customHeight="1">
      <c r="A45" s="25" t="str">
        <f>Cereals!A28</f>
        <v>Dagana</v>
      </c>
      <c r="B45" s="26">
        <v>499.98</v>
      </c>
      <c r="C45" s="26">
        <v>66.05</v>
      </c>
      <c r="D45" s="7"/>
      <c r="E45" s="7"/>
      <c r="F45" s="8"/>
      <c r="G45" s="9"/>
    </row>
    <row r="46" ht="15.75" customHeight="1">
      <c r="A46" s="25" t="str">
        <f>Cereals!A29</f>
        <v>Gasa</v>
      </c>
      <c r="B46" s="26">
        <v>91.58</v>
      </c>
      <c r="C46" s="26">
        <v>2.91</v>
      </c>
      <c r="D46" s="7"/>
      <c r="E46" s="7"/>
      <c r="F46" s="8"/>
      <c r="G46" s="9"/>
    </row>
    <row r="47" ht="15.75" customHeight="1">
      <c r="A47" s="25" t="str">
        <f>Cereals!A30</f>
        <v>Haa</v>
      </c>
      <c r="B47" s="26">
        <v>510.59</v>
      </c>
      <c r="C47" s="26">
        <v>126.35</v>
      </c>
      <c r="D47" s="7"/>
      <c r="E47" s="7"/>
      <c r="F47" s="8"/>
      <c r="G47" s="9"/>
    </row>
    <row r="48" ht="15.75" customHeight="1">
      <c r="A48" s="25" t="str">
        <f>Cereals!A31</f>
        <v>Lhuentse</v>
      </c>
      <c r="B48" s="26">
        <v>316.91</v>
      </c>
      <c r="C48" s="26">
        <v>38.73</v>
      </c>
      <c r="D48" s="7"/>
      <c r="E48" s="7"/>
      <c r="F48" s="8"/>
      <c r="G48" s="9"/>
    </row>
    <row r="49" ht="15.75" customHeight="1">
      <c r="A49" s="25" t="str">
        <f>Cereals!A32</f>
        <v>Monggar</v>
      </c>
      <c r="B49" s="26">
        <v>1992.53</v>
      </c>
      <c r="C49" s="26">
        <v>307.92</v>
      </c>
      <c r="D49" s="7"/>
      <c r="E49" s="7"/>
      <c r="F49" s="8"/>
      <c r="G49" s="9"/>
    </row>
    <row r="50" ht="15.75" customHeight="1">
      <c r="A50" s="25" t="str">
        <f>Cereals!A33</f>
        <v>Paro</v>
      </c>
      <c r="B50" s="26">
        <v>1242.42</v>
      </c>
      <c r="C50" s="26">
        <v>20.07</v>
      </c>
      <c r="D50" s="7"/>
      <c r="E50" s="7"/>
      <c r="F50" s="8"/>
      <c r="G50" s="9"/>
    </row>
    <row r="51" ht="15.75" customHeight="1">
      <c r="A51" s="25" t="str">
        <f>Cereals!A34</f>
        <v>Pema Gatshel</v>
      </c>
      <c r="B51" s="26">
        <v>819.06</v>
      </c>
      <c r="C51" s="26">
        <v>83.92</v>
      </c>
      <c r="D51" s="7"/>
      <c r="E51" s="7"/>
      <c r="F51" s="8"/>
      <c r="G51" s="9"/>
    </row>
    <row r="52" ht="15.75" customHeight="1">
      <c r="A52" s="25" t="str">
        <f>Cereals!A35</f>
        <v>Punakha</v>
      </c>
      <c r="B52" s="26">
        <v>778.43</v>
      </c>
      <c r="C52" s="26">
        <v>52.59</v>
      </c>
      <c r="D52" s="7"/>
      <c r="E52" s="7"/>
      <c r="F52" s="8"/>
      <c r="G52" s="9"/>
    </row>
    <row r="53" ht="15.75" customHeight="1">
      <c r="A53" s="25" t="str">
        <f>Cereals!A36</f>
        <v>Samdrup Jongkhar</v>
      </c>
      <c r="B53" s="26">
        <v>886.4</v>
      </c>
      <c r="C53" s="26">
        <v>68.11</v>
      </c>
      <c r="D53" s="7"/>
      <c r="E53" s="7"/>
      <c r="F53" s="8"/>
      <c r="G53" s="9"/>
    </row>
    <row r="54" ht="15.75" customHeight="1">
      <c r="A54" s="25" t="str">
        <f>Cereals!A37</f>
        <v>Samtse</v>
      </c>
      <c r="B54" s="26">
        <v>1924.81</v>
      </c>
      <c r="C54" s="26">
        <v>345.72</v>
      </c>
      <c r="D54" s="7"/>
      <c r="E54" s="7"/>
      <c r="F54" s="8"/>
      <c r="G54" s="9"/>
    </row>
    <row r="55" ht="15.75" customHeight="1">
      <c r="A55" s="25" t="str">
        <f>Cereals!A38</f>
        <v>Sarpang </v>
      </c>
      <c r="B55" s="26">
        <v>535.78</v>
      </c>
      <c r="C55" s="26">
        <v>100.74</v>
      </c>
      <c r="D55" s="7"/>
      <c r="E55" s="7"/>
      <c r="F55" s="8"/>
      <c r="G55" s="9"/>
    </row>
    <row r="56" ht="15.75" customHeight="1">
      <c r="A56" s="25" t="str">
        <f>Cereals!A39</f>
        <v>Thimphu</v>
      </c>
      <c r="B56" s="26">
        <v>175.26</v>
      </c>
      <c r="C56" s="26">
        <v>4.75</v>
      </c>
      <c r="D56" s="7"/>
      <c r="E56" s="7"/>
      <c r="F56" s="8"/>
      <c r="G56" s="9"/>
    </row>
    <row r="57" ht="15.75" customHeight="1">
      <c r="A57" s="25" t="str">
        <f>Cereals!A40</f>
        <v>Trashigang</v>
      </c>
      <c r="B57" s="26">
        <v>1323.98</v>
      </c>
      <c r="C57" s="26">
        <v>96.09</v>
      </c>
      <c r="D57" s="7"/>
      <c r="E57" s="7"/>
      <c r="F57" s="8"/>
      <c r="G57" s="9"/>
    </row>
    <row r="58" ht="15.75" customHeight="1">
      <c r="A58" s="25" t="str">
        <f>Cereals!A41</f>
        <v>Trashi Yangtse</v>
      </c>
      <c r="B58" s="26">
        <v>552.32</v>
      </c>
      <c r="C58" s="26">
        <v>71.33</v>
      </c>
      <c r="D58" s="7"/>
      <c r="E58" s="7"/>
      <c r="F58" s="8"/>
      <c r="G58" s="9"/>
    </row>
    <row r="59" ht="15.75" customHeight="1">
      <c r="A59" s="25" t="str">
        <f>Cereals!A42</f>
        <v>Trongsa</v>
      </c>
      <c r="B59" s="26">
        <v>647.65</v>
      </c>
      <c r="C59" s="26">
        <v>94.53</v>
      </c>
      <c r="D59" s="7"/>
      <c r="E59" s="7"/>
      <c r="F59" s="8"/>
      <c r="G59" s="9"/>
    </row>
    <row r="60" ht="15.75" customHeight="1">
      <c r="A60" s="25" t="str">
        <f>Cereals!A43</f>
        <v>Tsirang</v>
      </c>
      <c r="B60" s="26">
        <v>1147.84</v>
      </c>
      <c r="C60" s="26">
        <v>128.3</v>
      </c>
      <c r="D60" s="7"/>
      <c r="E60" s="7"/>
      <c r="F60" s="8"/>
      <c r="G60" s="9"/>
    </row>
    <row r="61" ht="15.75" customHeight="1">
      <c r="A61" s="25" t="str">
        <f>Cereals!A44</f>
        <v>Wangdue Phodrang</v>
      </c>
      <c r="B61" s="26">
        <v>757.78</v>
      </c>
      <c r="C61" s="26">
        <v>106.17</v>
      </c>
      <c r="D61" s="7"/>
      <c r="E61" s="7"/>
      <c r="F61" s="8"/>
      <c r="G61" s="9"/>
    </row>
    <row r="62" ht="15.75" customHeight="1">
      <c r="A62" s="25" t="str">
        <f>Cereals!A45</f>
        <v>Zhemgang</v>
      </c>
      <c r="B62" s="26">
        <v>512.02</v>
      </c>
      <c r="C62" s="26">
        <v>68.74</v>
      </c>
      <c r="D62" s="7"/>
      <c r="E62" s="7"/>
      <c r="F62" s="8"/>
      <c r="G62" s="9"/>
    </row>
    <row r="63" ht="15.75" customHeight="1">
      <c r="A63" s="7" t="str">
        <f>Cereals!A46</f>
        <v>Total </v>
      </c>
      <c r="B63" s="27">
        <f t="shared" ref="B63:C63" si="4">SUM(B43:B62)</f>
        <v>16732.2</v>
      </c>
      <c r="C63" s="27">
        <f t="shared" si="4"/>
        <v>2015.87</v>
      </c>
      <c r="D63" s="28"/>
      <c r="E63" s="14"/>
      <c r="F63" s="14"/>
      <c r="G63" s="29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ht="15.75" customHeight="1">
      <c r="A64" s="8"/>
      <c r="B64" s="8"/>
      <c r="C64" s="8"/>
      <c r="D64" s="8"/>
      <c r="E64" s="8"/>
      <c r="F64" s="8"/>
      <c r="G64" s="9"/>
    </row>
    <row r="65" ht="15.75" customHeight="1">
      <c r="A65" s="17" t="s">
        <v>46</v>
      </c>
      <c r="B65" s="8"/>
      <c r="C65" s="8"/>
      <c r="D65" s="8"/>
      <c r="E65" s="8"/>
      <c r="F65" s="8"/>
      <c r="G65" s="9"/>
    </row>
    <row r="66" ht="15.75" customHeight="1">
      <c r="A66" s="4" t="s">
        <v>47</v>
      </c>
      <c r="B66" s="8"/>
      <c r="C66" s="8"/>
      <c r="D66" s="8"/>
      <c r="E66" s="8"/>
      <c r="F66" s="8"/>
      <c r="G66" s="9"/>
    </row>
    <row r="67">
      <c r="A67" s="7" t="s">
        <v>48</v>
      </c>
      <c r="B67" s="7" t="s">
        <v>49</v>
      </c>
      <c r="C67" s="7" t="s">
        <v>50</v>
      </c>
      <c r="D67" s="7" t="s">
        <v>35</v>
      </c>
      <c r="E67" s="7"/>
      <c r="F67" s="7"/>
      <c r="G67" s="9"/>
    </row>
    <row r="68" ht="15.75" customHeight="1">
      <c r="A68" s="8" t="s">
        <v>51</v>
      </c>
      <c r="B68" s="11">
        <v>4544067.0</v>
      </c>
      <c r="C68" s="11">
        <v>1260045.0</v>
      </c>
      <c r="D68" s="11">
        <v>6774.194</v>
      </c>
      <c r="E68" s="14" t="s">
        <v>52</v>
      </c>
      <c r="F68" s="8"/>
      <c r="G68" s="9"/>
    </row>
    <row r="69" ht="15.75" customHeight="1">
      <c r="A69" s="8" t="s">
        <v>53</v>
      </c>
      <c r="B69" s="11">
        <v>156118.0</v>
      </c>
      <c r="C69" s="11">
        <v>3329.0</v>
      </c>
      <c r="D69" s="11">
        <v>14.498</v>
      </c>
      <c r="E69" s="8"/>
      <c r="F69" s="8"/>
      <c r="G69" s="9"/>
    </row>
    <row r="70">
      <c r="A70" s="8"/>
      <c r="B70" s="7" t="s">
        <v>33</v>
      </c>
      <c r="C70" s="7" t="s">
        <v>34</v>
      </c>
      <c r="D70" s="7" t="s">
        <v>35</v>
      </c>
      <c r="E70" s="8"/>
      <c r="F70" s="8"/>
      <c r="G70" s="9"/>
    </row>
    <row r="71" ht="15.75" customHeight="1">
      <c r="A71" s="8" t="s">
        <v>54</v>
      </c>
      <c r="B71" s="11">
        <v>468.77</v>
      </c>
      <c r="C71" s="11">
        <v>38.3</v>
      </c>
      <c r="D71" s="11">
        <v>1317.375</v>
      </c>
      <c r="E71" s="8"/>
      <c r="F71" s="8"/>
      <c r="G71" s="9"/>
    </row>
    <row r="72" ht="15.75" customHeight="1">
      <c r="A72" s="17" t="s">
        <v>55</v>
      </c>
      <c r="B72" s="8"/>
      <c r="C72" s="8"/>
      <c r="D72" s="8"/>
      <c r="E72" s="8"/>
      <c r="F72" s="8"/>
      <c r="G72" s="9"/>
    </row>
    <row r="73" ht="15.75" customHeight="1">
      <c r="A73" s="4" t="s">
        <v>56</v>
      </c>
      <c r="B73" s="8"/>
      <c r="C73" s="8"/>
      <c r="D73" s="8"/>
      <c r="E73" s="8"/>
      <c r="F73" s="8"/>
      <c r="G73" s="9"/>
    </row>
    <row r="74" ht="15.75" customHeight="1">
      <c r="A74" s="7" t="s">
        <v>57</v>
      </c>
      <c r="B74" s="7" t="s">
        <v>58</v>
      </c>
      <c r="C74" s="7" t="s">
        <v>59</v>
      </c>
      <c r="D74" s="7"/>
      <c r="E74" s="7"/>
      <c r="F74" s="8"/>
      <c r="G74" s="9"/>
    </row>
    <row r="75" ht="15.75" customHeight="1">
      <c r="A75" s="8" t="s">
        <v>60</v>
      </c>
      <c r="B75" s="11">
        <v>206215.0</v>
      </c>
      <c r="C75" s="11">
        <v>41271.0</v>
      </c>
      <c r="D75" s="8"/>
      <c r="E75" s="8"/>
      <c r="F75" s="8"/>
      <c r="G75" s="9"/>
    </row>
    <row r="76" ht="15.75" customHeight="1">
      <c r="A76" s="8" t="s">
        <v>61</v>
      </c>
      <c r="B76" s="11">
        <v>49775.0</v>
      </c>
      <c r="C76" s="11">
        <v>5018.0</v>
      </c>
      <c r="D76" s="8"/>
      <c r="E76" s="8"/>
      <c r="F76" s="8"/>
      <c r="G76" s="9"/>
    </row>
    <row r="77" ht="15.75" customHeight="1">
      <c r="A77" s="8" t="s">
        <v>62</v>
      </c>
      <c r="B77" s="11">
        <v>859687.0</v>
      </c>
      <c r="C77" s="11">
        <v>17669.0</v>
      </c>
      <c r="D77" s="8"/>
      <c r="E77" s="8"/>
      <c r="F77" s="8"/>
      <c r="G77" s="9"/>
    </row>
    <row r="78" ht="15.75" customHeight="1">
      <c r="A78" s="8" t="s">
        <v>63</v>
      </c>
      <c r="B78" s="11">
        <v>55924.0</v>
      </c>
      <c r="C78" s="11">
        <v>8848.0</v>
      </c>
      <c r="D78" s="8"/>
      <c r="E78" s="8"/>
      <c r="F78" s="8"/>
      <c r="G78" s="9"/>
    </row>
    <row r="79" ht="15.75" customHeight="1">
      <c r="A79" s="8"/>
      <c r="B79" s="11"/>
      <c r="C79" s="11"/>
      <c r="D79" s="8"/>
      <c r="E79" s="8"/>
      <c r="F79" s="8"/>
      <c r="G79" s="9"/>
    </row>
    <row r="80" ht="15.75" customHeight="1">
      <c r="A80" s="17" t="s">
        <v>64</v>
      </c>
      <c r="B80" s="8"/>
      <c r="C80" s="8"/>
      <c r="D80" s="8"/>
      <c r="E80" s="8"/>
      <c r="F80" s="8"/>
      <c r="G80" s="9"/>
    </row>
    <row r="81" ht="15.75" customHeight="1">
      <c r="A81" s="4" t="s">
        <v>65</v>
      </c>
      <c r="B81" s="8"/>
      <c r="C81" s="8"/>
      <c r="D81" s="8"/>
      <c r="E81" s="8"/>
      <c r="F81" s="8"/>
      <c r="G81" s="9"/>
    </row>
    <row r="82" ht="15.75" customHeight="1">
      <c r="A82" s="7" t="s">
        <v>66</v>
      </c>
      <c r="B82" s="7" t="s">
        <v>67</v>
      </c>
      <c r="C82" s="7" t="s">
        <v>68</v>
      </c>
      <c r="D82" s="7"/>
      <c r="E82" s="8"/>
      <c r="F82" s="8"/>
      <c r="G82" s="9"/>
    </row>
    <row r="83" ht="15.75" customHeight="1">
      <c r="A83" s="8" t="s">
        <v>69</v>
      </c>
      <c r="B83" s="13">
        <v>14675.447292760417</v>
      </c>
      <c r="C83" s="8" t="s">
        <v>70</v>
      </c>
      <c r="D83" s="8"/>
      <c r="E83" s="8"/>
      <c r="F83" s="8"/>
      <c r="G83" s="9"/>
    </row>
    <row r="84" ht="15.75" customHeight="1">
      <c r="A84" s="8" t="s">
        <v>71</v>
      </c>
      <c r="B84" s="13">
        <v>565.4266309800148</v>
      </c>
      <c r="C84" s="8" t="s">
        <v>70</v>
      </c>
      <c r="D84" s="8"/>
      <c r="E84" s="8"/>
      <c r="F84" s="8"/>
      <c r="G84" s="9"/>
    </row>
    <row r="85" ht="15.75" customHeight="1">
      <c r="A85" s="8" t="s">
        <v>72</v>
      </c>
      <c r="B85" s="13">
        <v>840.1306127402878</v>
      </c>
      <c r="C85" s="8" t="s">
        <v>73</v>
      </c>
      <c r="D85" s="8"/>
      <c r="E85" s="8"/>
      <c r="F85" s="8"/>
      <c r="G85" s="9"/>
    </row>
    <row r="86" ht="15.75" customHeight="1">
      <c r="A86" s="8" t="s">
        <v>74</v>
      </c>
      <c r="B86" s="13">
        <v>1253.6038740843296</v>
      </c>
      <c r="C86" s="8" t="s">
        <v>75</v>
      </c>
      <c r="D86" s="8"/>
      <c r="E86" s="8"/>
      <c r="F86" s="8"/>
      <c r="G86" s="9"/>
    </row>
    <row r="87" ht="15.75" customHeight="1">
      <c r="A87" s="8" t="s">
        <v>76</v>
      </c>
      <c r="B87" s="13">
        <v>25835.249</v>
      </c>
      <c r="C87" s="8" t="s">
        <v>77</v>
      </c>
      <c r="D87" s="8"/>
      <c r="E87" s="8"/>
      <c r="F87" s="8"/>
      <c r="G87" s="9"/>
    </row>
    <row r="88" ht="15.75" customHeight="1">
      <c r="A88" s="31" t="s">
        <v>78</v>
      </c>
      <c r="B88" s="32" t="s">
        <v>79</v>
      </c>
      <c r="C88" s="33"/>
      <c r="D88" s="32" t="s">
        <v>80</v>
      </c>
      <c r="E88" s="33"/>
      <c r="F88" s="18" t="s">
        <v>81</v>
      </c>
      <c r="G88" s="6"/>
      <c r="H88" s="18" t="s">
        <v>82</v>
      </c>
      <c r="I88" s="6"/>
      <c r="J88" s="34" t="s">
        <v>83</v>
      </c>
      <c r="K88" s="6"/>
    </row>
    <row r="89" ht="15.75" customHeight="1">
      <c r="A89" s="8"/>
      <c r="B89" s="14" t="s">
        <v>22</v>
      </c>
      <c r="C89" s="14" t="s">
        <v>3</v>
      </c>
      <c r="D89" s="14" t="s">
        <v>22</v>
      </c>
      <c r="E89" s="14" t="s">
        <v>3</v>
      </c>
      <c r="F89" s="14" t="s">
        <v>22</v>
      </c>
      <c r="G89" s="14" t="s">
        <v>3</v>
      </c>
      <c r="H89" s="14" t="s">
        <v>22</v>
      </c>
      <c r="I89" s="14" t="s">
        <v>3</v>
      </c>
      <c r="J89" s="14" t="s">
        <v>22</v>
      </c>
      <c r="K89" s="14" t="s">
        <v>3</v>
      </c>
    </row>
    <row r="90" ht="15.75" customHeight="1">
      <c r="A90" s="8" t="s">
        <v>84</v>
      </c>
      <c r="B90" s="35">
        <v>310.679</v>
      </c>
      <c r="C90" s="13">
        <v>525.9323621222973</v>
      </c>
      <c r="D90" s="13">
        <v>10.842</v>
      </c>
      <c r="E90" s="13">
        <v>61.43834074449539</v>
      </c>
      <c r="F90" s="13">
        <v>10.368</v>
      </c>
      <c r="G90" s="13">
        <v>21.435533120155334</v>
      </c>
      <c r="H90" s="35">
        <v>18.791</v>
      </c>
      <c r="I90" s="35">
        <v>29.033256195545196</v>
      </c>
      <c r="J90" s="35">
        <v>2.192</v>
      </c>
      <c r="K90" s="35">
        <v>4.283</v>
      </c>
    </row>
    <row r="91" ht="15.75" customHeight="1">
      <c r="A91" s="8" t="s">
        <v>85</v>
      </c>
      <c r="B91" s="35">
        <v>698.653</v>
      </c>
      <c r="C91" s="13">
        <v>675.1460151557923</v>
      </c>
      <c r="D91" s="13">
        <v>23.938</v>
      </c>
      <c r="E91" s="13">
        <v>23.94864555644989</v>
      </c>
      <c r="F91" s="13">
        <v>34.772</v>
      </c>
      <c r="G91" s="13">
        <v>34.12070715904236</v>
      </c>
      <c r="H91" s="35">
        <v>118.776</v>
      </c>
      <c r="I91" s="35">
        <v>109.3281482387909</v>
      </c>
      <c r="J91" s="35">
        <v>752.874</v>
      </c>
      <c r="K91" s="35">
        <v>881.553</v>
      </c>
    </row>
    <row r="92" ht="15.75" customHeight="1">
      <c r="A92" s="36" t="s">
        <v>86</v>
      </c>
      <c r="B92" s="35">
        <v>710.25</v>
      </c>
      <c r="C92" s="13">
        <v>646.6523030848504</v>
      </c>
      <c r="D92" s="13">
        <v>29.205</v>
      </c>
      <c r="E92" s="13">
        <v>26.30456385087967</v>
      </c>
      <c r="F92" s="13">
        <v>43.562</v>
      </c>
      <c r="G92" s="13">
        <v>38.80903179693222</v>
      </c>
      <c r="H92" s="35">
        <v>188.812</v>
      </c>
      <c r="I92" s="35">
        <v>166.55056847669505</v>
      </c>
      <c r="J92" s="35">
        <v>668.339</v>
      </c>
      <c r="K92" s="35">
        <v>211.631</v>
      </c>
    </row>
    <row r="93" ht="15.75" customHeight="1">
      <c r="A93" s="36" t="s">
        <v>87</v>
      </c>
      <c r="B93" s="35">
        <v>66.932</v>
      </c>
      <c r="C93" s="13">
        <v>97.22601407766342</v>
      </c>
      <c r="D93" s="13">
        <v>2.077</v>
      </c>
      <c r="E93" s="13">
        <v>4.755370229244233</v>
      </c>
      <c r="F93" s="13">
        <v>2.223</v>
      </c>
      <c r="G93" s="13">
        <v>4.22835000038147</v>
      </c>
      <c r="H93" s="35">
        <v>20.718</v>
      </c>
      <c r="I93" s="35">
        <v>3.3265833377838137</v>
      </c>
      <c r="J93" s="35">
        <v>27.15</v>
      </c>
      <c r="K93" s="35">
        <v>0.0</v>
      </c>
    </row>
    <row r="94" ht="15.75" customHeight="1">
      <c r="A94" s="36" t="s">
        <v>88</v>
      </c>
      <c r="B94" s="35">
        <v>425.808</v>
      </c>
      <c r="C94" s="35">
        <v>498.15239413928987</v>
      </c>
      <c r="D94" s="35">
        <v>14.063</v>
      </c>
      <c r="E94" s="35">
        <v>17.273364765167237</v>
      </c>
      <c r="F94" s="35">
        <v>20.287</v>
      </c>
      <c r="G94" s="35">
        <v>25.435235726356506</v>
      </c>
      <c r="H94" s="35">
        <v>2.301</v>
      </c>
      <c r="I94" s="35">
        <v>3.180200017929077</v>
      </c>
      <c r="J94" s="35">
        <v>3.035</v>
      </c>
      <c r="K94" s="35">
        <v>2.821</v>
      </c>
    </row>
    <row r="95" ht="15.75" customHeight="1">
      <c r="A95" s="36" t="s">
        <v>89</v>
      </c>
      <c r="B95" s="35">
        <v>410.964</v>
      </c>
      <c r="C95" s="35">
        <v>431.09710656404496</v>
      </c>
      <c r="D95" s="35">
        <v>20.04</v>
      </c>
      <c r="E95" s="35">
        <v>21.216960205078124</v>
      </c>
      <c r="F95" s="35">
        <v>35.136</v>
      </c>
      <c r="G95" s="35">
        <v>34.22859286975861</v>
      </c>
      <c r="H95" s="35">
        <v>11.254</v>
      </c>
      <c r="I95" s="35">
        <v>3.975025493621826</v>
      </c>
      <c r="J95" s="35">
        <v>140.268</v>
      </c>
      <c r="K95" s="35">
        <v>85.11</v>
      </c>
    </row>
    <row r="96" ht="15.75" customHeight="1">
      <c r="A96" s="36" t="s">
        <v>73</v>
      </c>
      <c r="B96" s="35">
        <v>1259.515</v>
      </c>
      <c r="C96" s="35">
        <v>1374.5869120504856</v>
      </c>
      <c r="D96" s="35">
        <v>48.403</v>
      </c>
      <c r="E96" s="35">
        <v>48.565524129867555</v>
      </c>
      <c r="F96" s="35">
        <v>87.162</v>
      </c>
      <c r="G96" s="35">
        <v>91.72146042633057</v>
      </c>
      <c r="H96" s="35">
        <v>23.706</v>
      </c>
      <c r="I96" s="35">
        <v>22.881450489521026</v>
      </c>
      <c r="J96" s="35">
        <v>629.05</v>
      </c>
      <c r="K96" s="35">
        <v>1340.384</v>
      </c>
    </row>
    <row r="97" ht="15.75" customHeight="1">
      <c r="A97" s="2" t="s">
        <v>90</v>
      </c>
      <c r="B97" s="35">
        <v>619.069</v>
      </c>
      <c r="C97" s="35">
        <v>710.0837549934387</v>
      </c>
      <c r="D97" s="35">
        <v>18.902</v>
      </c>
      <c r="E97" s="35">
        <v>27.51898792695999</v>
      </c>
      <c r="F97" s="35">
        <v>23.443</v>
      </c>
      <c r="G97" s="35">
        <v>32.73300099277496</v>
      </c>
      <c r="H97" s="35">
        <v>3.825</v>
      </c>
      <c r="I97" s="35">
        <v>7.329285640716552</v>
      </c>
      <c r="J97" s="35">
        <v>488.893</v>
      </c>
      <c r="K97" s="35">
        <v>723.322</v>
      </c>
    </row>
    <row r="98" ht="15.75" customHeight="1">
      <c r="A98" s="2" t="s">
        <v>91</v>
      </c>
      <c r="B98" s="35">
        <v>487.007</v>
      </c>
      <c r="C98" s="35">
        <v>595.5570818076134</v>
      </c>
      <c r="D98" s="35">
        <v>17.548</v>
      </c>
      <c r="E98" s="35">
        <v>21.84404915380478</v>
      </c>
      <c r="F98" s="35">
        <v>29.442</v>
      </c>
      <c r="G98" s="35">
        <v>35.16758716344833</v>
      </c>
      <c r="H98" s="35">
        <v>3.524</v>
      </c>
      <c r="I98" s="35">
        <v>8.930204322338104</v>
      </c>
      <c r="J98" s="35">
        <v>380.485</v>
      </c>
      <c r="K98" s="35">
        <v>969.227</v>
      </c>
    </row>
    <row r="99" ht="15.75" customHeight="1">
      <c r="A99" s="2" t="s">
        <v>92</v>
      </c>
      <c r="B99" s="35">
        <v>416.567</v>
      </c>
      <c r="C99" s="35">
        <v>327.1631375851631</v>
      </c>
      <c r="D99" s="35">
        <v>20.849</v>
      </c>
      <c r="E99" s="35">
        <v>15.04084725856781</v>
      </c>
      <c r="F99" s="35">
        <v>34.212</v>
      </c>
      <c r="G99" s="35">
        <v>23.92741087245941</v>
      </c>
      <c r="H99" s="35">
        <v>3.494</v>
      </c>
      <c r="I99" s="35">
        <v>3.011946506500244</v>
      </c>
      <c r="J99" s="35">
        <v>463.311</v>
      </c>
      <c r="K99" s="35">
        <v>665.998</v>
      </c>
    </row>
    <row r="100" ht="15.75" customHeight="1">
      <c r="A100" s="2" t="s">
        <v>93</v>
      </c>
      <c r="B100" s="35">
        <v>745.561</v>
      </c>
      <c r="C100" s="35">
        <v>804.7366681981086</v>
      </c>
      <c r="D100" s="35">
        <v>25.579</v>
      </c>
      <c r="E100" s="35">
        <v>21.972946830272676</v>
      </c>
      <c r="F100" s="35">
        <v>37.504</v>
      </c>
      <c r="G100" s="35">
        <v>31.72130810546875</v>
      </c>
      <c r="H100" s="35">
        <v>34.645</v>
      </c>
      <c r="I100" s="35">
        <v>61.67620364880562</v>
      </c>
      <c r="J100" s="35">
        <v>277.138</v>
      </c>
      <c r="K100" s="35">
        <v>612.412</v>
      </c>
    </row>
    <row r="101" ht="15.75" customHeight="1">
      <c r="A101" s="2" t="s">
        <v>75</v>
      </c>
      <c r="B101" s="35">
        <v>1359.502</v>
      </c>
      <c r="C101" s="35">
        <v>1468.5908197922706</v>
      </c>
      <c r="D101" s="35">
        <v>41.029</v>
      </c>
      <c r="E101" s="35">
        <v>31.46260675430298</v>
      </c>
      <c r="F101" s="35">
        <v>66.357</v>
      </c>
      <c r="G101" s="35">
        <v>49.60890701389313</v>
      </c>
      <c r="H101" s="35">
        <v>263.285</v>
      </c>
      <c r="I101" s="35">
        <v>276.9044696223548</v>
      </c>
      <c r="J101" s="35">
        <v>4237.376</v>
      </c>
      <c r="K101" s="35">
        <v>4498.46</v>
      </c>
    </row>
    <row r="102" ht="15.75" customHeight="1">
      <c r="A102" s="2" t="s">
        <v>94</v>
      </c>
      <c r="B102" s="35">
        <v>1000.041</v>
      </c>
      <c r="C102" s="35">
        <v>968.6469437208176</v>
      </c>
      <c r="D102" s="35">
        <v>35.434</v>
      </c>
      <c r="E102" s="35">
        <v>31.220661047935486</v>
      </c>
      <c r="F102" s="35">
        <v>54.865</v>
      </c>
      <c r="G102" s="35">
        <v>47.64259186220169</v>
      </c>
      <c r="H102" s="35">
        <v>107.797</v>
      </c>
      <c r="I102" s="35">
        <v>166.78119584430058</v>
      </c>
      <c r="J102" s="35">
        <v>4640.129</v>
      </c>
      <c r="K102" s="35">
        <v>5935.878</v>
      </c>
    </row>
    <row r="103" ht="15.75" customHeight="1">
      <c r="A103" s="2" t="s">
        <v>95</v>
      </c>
      <c r="B103" s="35">
        <v>173.306</v>
      </c>
      <c r="C103" s="35">
        <v>243.2334785003662</v>
      </c>
      <c r="D103" s="35">
        <v>3.591</v>
      </c>
      <c r="E103" s="35">
        <v>4.596981040000916</v>
      </c>
      <c r="F103" s="35">
        <v>4.974</v>
      </c>
      <c r="G103" s="35">
        <v>4.308106981277466</v>
      </c>
      <c r="H103" s="35">
        <v>11.387</v>
      </c>
      <c r="I103" s="35">
        <v>13.99385714149475</v>
      </c>
      <c r="J103" s="35">
        <v>446.983</v>
      </c>
      <c r="K103" s="35">
        <v>962.007</v>
      </c>
    </row>
    <row r="104" ht="15.75" customHeight="1">
      <c r="A104" s="2" t="s">
        <v>70</v>
      </c>
      <c r="B104" s="35">
        <v>1332.329</v>
      </c>
      <c r="C104" s="35">
        <v>2005.036912797019</v>
      </c>
      <c r="D104" s="35">
        <v>57.158</v>
      </c>
      <c r="E104" s="35">
        <v>85.01279417800903</v>
      </c>
      <c r="F104" s="35">
        <v>73.513</v>
      </c>
      <c r="G104" s="35">
        <v>78.70853279829025</v>
      </c>
      <c r="H104" s="35">
        <v>64.506</v>
      </c>
      <c r="I104" s="35">
        <v>62.4764554810524</v>
      </c>
      <c r="J104" s="35">
        <v>507.855</v>
      </c>
      <c r="K104" s="35">
        <v>594.427</v>
      </c>
    </row>
    <row r="105" ht="15.75" customHeight="1">
      <c r="A105" s="2" t="s">
        <v>96</v>
      </c>
      <c r="B105" s="35">
        <v>303.295</v>
      </c>
      <c r="C105" s="35">
        <v>404.12151460409166</v>
      </c>
      <c r="D105" s="35">
        <v>15.353</v>
      </c>
      <c r="E105" s="35">
        <v>18.612863963603974</v>
      </c>
      <c r="F105" s="35">
        <v>25.628</v>
      </c>
      <c r="G105" s="35">
        <v>33.532200278759</v>
      </c>
      <c r="H105" s="35">
        <v>10.99</v>
      </c>
      <c r="I105" s="35">
        <v>20.70261327409744</v>
      </c>
      <c r="J105" s="35">
        <v>33.516</v>
      </c>
      <c r="K105" s="35">
        <v>29.806</v>
      </c>
    </row>
    <row r="106" ht="15.75" customHeight="1">
      <c r="A106" s="2" t="s">
        <v>97</v>
      </c>
      <c r="B106" s="35">
        <v>422.267</v>
      </c>
      <c r="C106" s="35">
        <v>496.7112545204163</v>
      </c>
      <c r="D106" s="35">
        <v>16.414</v>
      </c>
      <c r="E106" s="35">
        <v>21.54417908477783</v>
      </c>
      <c r="F106" s="35">
        <v>25.342</v>
      </c>
      <c r="G106" s="35">
        <v>35.772915073871616</v>
      </c>
      <c r="H106" s="35">
        <v>11.328</v>
      </c>
      <c r="I106" s="35">
        <v>4.183703721046448</v>
      </c>
      <c r="J106" s="35">
        <v>132.978</v>
      </c>
      <c r="K106" s="35">
        <v>81.441</v>
      </c>
    </row>
    <row r="107" ht="15.75" customHeight="1">
      <c r="A107" s="2" t="s">
        <v>77</v>
      </c>
      <c r="B107" s="35">
        <v>851.874</v>
      </c>
      <c r="C107" s="35">
        <v>932.473154132843</v>
      </c>
      <c r="D107" s="35">
        <v>28.274</v>
      </c>
      <c r="E107" s="35">
        <v>23.94867980670929</v>
      </c>
      <c r="F107" s="35">
        <v>53.514</v>
      </c>
      <c r="G107" s="35">
        <v>38.63984284162521</v>
      </c>
      <c r="H107" s="35">
        <v>221.947</v>
      </c>
      <c r="I107" s="35">
        <v>259.83538700635813</v>
      </c>
      <c r="J107" s="35">
        <v>4515.552</v>
      </c>
      <c r="K107" s="35">
        <v>6602.35</v>
      </c>
    </row>
    <row r="108" ht="15.75" customHeight="1">
      <c r="A108" s="2" t="s">
        <v>98</v>
      </c>
      <c r="B108" s="35">
        <v>859.724</v>
      </c>
      <c r="C108" s="35">
        <v>1066.840717627287</v>
      </c>
      <c r="D108" s="35">
        <v>34.34</v>
      </c>
      <c r="E108" s="35">
        <v>40.20541625308991</v>
      </c>
      <c r="F108" s="35">
        <v>51.697</v>
      </c>
      <c r="G108" s="35">
        <v>66.46617341279983</v>
      </c>
      <c r="H108" s="35">
        <v>76.927</v>
      </c>
      <c r="I108" s="35">
        <v>22.911486053943634</v>
      </c>
      <c r="J108" s="35">
        <v>248.699</v>
      </c>
      <c r="K108" s="35">
        <v>107.009</v>
      </c>
    </row>
    <row r="109" ht="15.75" customHeight="1">
      <c r="A109" s="2" t="s">
        <v>99</v>
      </c>
      <c r="B109" s="35">
        <v>369.044</v>
      </c>
      <c r="C109" s="35">
        <v>366.35574728655814</v>
      </c>
      <c r="D109" s="35">
        <v>19.072</v>
      </c>
      <c r="E109" s="35">
        <v>15.808348200798035</v>
      </c>
      <c r="F109" s="35">
        <v>28.23</v>
      </c>
      <c r="G109" s="35">
        <v>25.656864244461058</v>
      </c>
      <c r="H109" s="35">
        <v>11.77</v>
      </c>
      <c r="I109" s="35">
        <v>3.349833571434021</v>
      </c>
      <c r="J109" s="35">
        <v>849.793</v>
      </c>
      <c r="K109" s="35">
        <v>750.302</v>
      </c>
    </row>
    <row r="110" ht="15.75" customHeight="1">
      <c r="A110" s="2" t="s">
        <v>100</v>
      </c>
      <c r="B110" s="35">
        <v>36.045</v>
      </c>
      <c r="C110" s="35">
        <v>37.103</v>
      </c>
      <c r="D110" s="35">
        <v>2.9627</v>
      </c>
      <c r="E110" s="35">
        <v>3.1345</v>
      </c>
      <c r="F110" s="35">
        <v>80.36822000000001</v>
      </c>
      <c r="G110" s="35">
        <v>86.26625999999999</v>
      </c>
      <c r="H110" s="35">
        <v>6.03</v>
      </c>
      <c r="I110" s="35">
        <v>3.242</v>
      </c>
      <c r="J110" s="35">
        <v>951.474</v>
      </c>
      <c r="K110" s="35">
        <v>776.828</v>
      </c>
    </row>
    <row r="111" ht="15.75" customHeight="1">
      <c r="A111" s="37" t="s">
        <v>12</v>
      </c>
      <c r="B111" s="38">
        <f t="shared" ref="B111:K111" si="5">SUM(B90:B110)</f>
        <v>12858.432</v>
      </c>
      <c r="C111" s="38">
        <f t="shared" si="5"/>
        <v>14675.44729</v>
      </c>
      <c r="D111" s="38">
        <f t="shared" si="5"/>
        <v>485.0737</v>
      </c>
      <c r="E111" s="38">
        <f t="shared" si="5"/>
        <v>565.426631</v>
      </c>
      <c r="F111" s="38">
        <f t="shared" si="5"/>
        <v>822.59922</v>
      </c>
      <c r="G111" s="38">
        <f t="shared" si="5"/>
        <v>840.1306127</v>
      </c>
      <c r="H111" s="38">
        <f t="shared" si="5"/>
        <v>1215.813</v>
      </c>
      <c r="I111" s="38">
        <f t="shared" si="5"/>
        <v>1253.603874</v>
      </c>
      <c r="J111" s="38">
        <f t="shared" si="5"/>
        <v>20397.09</v>
      </c>
      <c r="K111" s="38">
        <f t="shared" si="5"/>
        <v>25835.249</v>
      </c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ht="15.75" customHeight="1"/>
    <row r="113" ht="15.75" customHeight="1">
      <c r="B113" s="39"/>
      <c r="C113" s="40" t="s">
        <v>35</v>
      </c>
      <c r="D113" s="39"/>
    </row>
    <row r="114" ht="15.75" customHeight="1">
      <c r="B114" s="41"/>
      <c r="C114" s="40" t="s">
        <v>22</v>
      </c>
      <c r="D114" s="40" t="s">
        <v>3</v>
      </c>
    </row>
    <row r="115" ht="15.75" customHeight="1">
      <c r="B115" s="42" t="s">
        <v>69</v>
      </c>
      <c r="C115" s="43">
        <f t="shared" ref="C115:D115" si="6">B111</f>
        <v>12858.432</v>
      </c>
      <c r="D115" s="43">
        <f t="shared" si="6"/>
        <v>14675.44729</v>
      </c>
    </row>
    <row r="116" ht="15.75" customHeight="1">
      <c r="B116" s="42" t="s">
        <v>71</v>
      </c>
      <c r="C116" s="43">
        <f t="shared" ref="C116:D116" si="7">D111</f>
        <v>485.0737</v>
      </c>
      <c r="D116" s="43">
        <f t="shared" si="7"/>
        <v>565.426631</v>
      </c>
    </row>
    <row r="117" ht="15.75" customHeight="1">
      <c r="B117" s="42" t="s">
        <v>72</v>
      </c>
      <c r="C117" s="43">
        <f t="shared" ref="C117:D117" si="8">F111</f>
        <v>822.59922</v>
      </c>
      <c r="D117" s="43">
        <f t="shared" si="8"/>
        <v>840.1306127</v>
      </c>
    </row>
    <row r="118" ht="15.75" customHeight="1">
      <c r="B118" s="42" t="s">
        <v>74</v>
      </c>
      <c r="C118" s="43">
        <f t="shared" ref="C118:D118" si="9">H111</f>
        <v>1215.813</v>
      </c>
      <c r="D118" s="43">
        <f t="shared" si="9"/>
        <v>1253.603874</v>
      </c>
    </row>
    <row r="119" ht="15.75" customHeight="1"/>
    <row r="120" ht="15.75" customHeight="1">
      <c r="C120" s="40" t="s">
        <v>22</v>
      </c>
      <c r="D120" s="40" t="s">
        <v>3</v>
      </c>
    </row>
    <row r="121" ht="15.75" customHeight="1">
      <c r="B121" s="42" t="s">
        <v>76</v>
      </c>
      <c r="C121" s="43">
        <f t="shared" ref="C121:D121" si="10">J111</f>
        <v>20397.09</v>
      </c>
      <c r="D121" s="43">
        <f t="shared" si="10"/>
        <v>25835.249</v>
      </c>
    </row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>
      <c r="G134" s="7"/>
      <c r="H134" s="44" t="s">
        <v>22</v>
      </c>
      <c r="I134" s="45" t="s">
        <v>3</v>
      </c>
    </row>
    <row r="135" ht="15.75" customHeight="1">
      <c r="G135" s="46" t="s">
        <v>79</v>
      </c>
      <c r="H135" s="43">
        <v>12858.431999999999</v>
      </c>
      <c r="I135" s="13">
        <v>14675.447292760417</v>
      </c>
    </row>
    <row r="136" ht="15.75" customHeight="1">
      <c r="G136" s="46" t="s">
        <v>82</v>
      </c>
      <c r="H136" s="43">
        <v>1215.8129999999999</v>
      </c>
      <c r="I136" s="13">
        <v>1253.6038740843296</v>
      </c>
    </row>
    <row r="137" ht="30.75" customHeight="1">
      <c r="G137" s="46" t="s">
        <v>83</v>
      </c>
      <c r="H137" s="47">
        <v>20397.09</v>
      </c>
      <c r="I137" s="13">
        <v>25835.249</v>
      </c>
    </row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>
      <c r="A144" s="7"/>
      <c r="B144" s="45" t="s">
        <v>22</v>
      </c>
      <c r="C144" s="45" t="s">
        <v>3</v>
      </c>
    </row>
    <row r="145" ht="15.75" customHeight="1">
      <c r="A145" s="8" t="s">
        <v>25</v>
      </c>
      <c r="B145" s="11">
        <v>1136.3232069635392</v>
      </c>
      <c r="C145" s="11">
        <v>6757.06</v>
      </c>
    </row>
    <row r="146" ht="15.75" customHeight="1">
      <c r="A146" s="8" t="s">
        <v>26</v>
      </c>
      <c r="B146" s="11">
        <v>518.63</v>
      </c>
      <c r="C146" s="11">
        <v>175.9</v>
      </c>
    </row>
    <row r="147" ht="15.75" customHeight="1">
      <c r="A147" s="8" t="s">
        <v>27</v>
      </c>
      <c r="B147" s="11">
        <v>3473.77</v>
      </c>
      <c r="C147" s="11">
        <v>4614.96</v>
      </c>
    </row>
    <row r="148" ht="15.75" customHeight="1">
      <c r="A148" s="8" t="s">
        <v>28</v>
      </c>
      <c r="B148" s="11">
        <v>1792.15</v>
      </c>
      <c r="C148" s="11">
        <v>1080.92</v>
      </c>
    </row>
    <row r="149" ht="15.75" customHeight="1">
      <c r="A149" s="8" t="s">
        <v>29</v>
      </c>
      <c r="B149" s="11">
        <v>869.11</v>
      </c>
      <c r="C149" s="11">
        <v>4103.36</v>
      </c>
    </row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H88:I88"/>
    <mergeCell ref="J88:K88"/>
    <mergeCell ref="B3:C3"/>
    <mergeCell ref="D3:E3"/>
    <mergeCell ref="B13:C13"/>
    <mergeCell ref="D13:E13"/>
    <mergeCell ref="B88:C88"/>
    <mergeCell ref="D88:E88"/>
    <mergeCell ref="F88:G8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1.22" defaultRowHeight="15.0"/>
  <cols>
    <col customWidth="1" min="1" max="1" width="18.67"/>
    <col customWidth="1" min="2" max="2" width="9.44"/>
    <col customWidth="1" min="3" max="3" width="15.11"/>
    <col customWidth="1" min="4" max="4" width="16.0"/>
    <col customWidth="1" min="5" max="5" width="17.11"/>
    <col customWidth="1" min="6" max="6" width="19.22"/>
    <col customWidth="1" min="7" max="7" width="13.44"/>
    <col customWidth="1" min="8" max="8" width="9.44"/>
    <col customWidth="1" min="9" max="9" width="20.33"/>
    <col customWidth="1" min="10" max="10" width="22.67"/>
    <col customWidth="1" min="11" max="11" width="15.44"/>
    <col customWidth="1" min="12" max="12" width="9.44"/>
    <col customWidth="1" min="13" max="13" width="20.33"/>
    <col customWidth="1" min="14" max="14" width="9.44"/>
    <col customWidth="1" min="15" max="15" width="20.33"/>
    <col customWidth="1" min="16" max="16" width="22.67"/>
    <col customWidth="1" min="17" max="17" width="15.44"/>
    <col customWidth="1" min="18" max="18" width="9.44"/>
    <col customWidth="1" min="19" max="19" width="20.33"/>
    <col customWidth="1" min="20" max="20" width="9.44"/>
    <col customWidth="1" min="21" max="21" width="20.33"/>
    <col customWidth="1" min="22" max="22" width="9.44"/>
    <col customWidth="1" min="23" max="23" width="20.33"/>
    <col customWidth="1" min="24" max="24" width="22.67"/>
    <col customWidth="1" min="25" max="25" width="15.44"/>
    <col customWidth="1" min="26" max="26" width="9.44"/>
    <col customWidth="1" min="27" max="27" width="20.33"/>
    <col customWidth="1" min="28" max="28" width="22.67"/>
    <col customWidth="1" min="29" max="29" width="15.44"/>
    <col customWidth="1" min="30" max="30" width="9.44"/>
    <col customWidth="1" min="31" max="33" width="20.33"/>
    <col customWidth="1" min="34" max="34" width="9.44"/>
    <col customWidth="1" min="35" max="35" width="20.33"/>
    <col customWidth="1" min="36" max="36" width="9.44"/>
    <col customWidth="1" min="37" max="39" width="20.33"/>
    <col customWidth="1" min="40" max="40" width="9.44"/>
    <col customWidth="1" min="41" max="41" width="20.33"/>
    <col customWidth="1" min="42" max="42" width="22.67"/>
    <col customWidth="1" min="43" max="43" width="15.44"/>
    <col customWidth="1" min="44" max="44" width="9.44"/>
    <col customWidth="1" min="45" max="47" width="20.33"/>
    <col customWidth="1" min="48" max="48" width="9.44"/>
    <col customWidth="1" min="49" max="51" width="20.33"/>
    <col customWidth="1" min="52" max="52" width="9.44"/>
    <col customWidth="1" min="53" max="53" width="20.33"/>
    <col customWidth="1" min="54" max="54" width="9.44"/>
    <col customWidth="1" min="55" max="57" width="20.33"/>
    <col customWidth="1" min="58" max="58" width="9.44"/>
    <col customWidth="1" min="59" max="59" width="20.33"/>
    <col customWidth="1" min="60" max="60" width="9.44"/>
    <col customWidth="1" min="61" max="61" width="20.33"/>
    <col customWidth="1" min="62" max="62" width="22.67"/>
    <col customWidth="1" min="63" max="63" width="15.44"/>
    <col customWidth="1" min="64" max="64" width="9.44"/>
    <col customWidth="1" min="65" max="65" width="20.33"/>
    <col customWidth="1" min="66" max="66" width="9.44"/>
    <col customWidth="1" min="67" max="67" width="20.33"/>
    <col customWidth="1" min="68" max="68" width="9.44"/>
    <col customWidth="1" min="69" max="69" width="20.33"/>
    <col customWidth="1" min="70" max="70" width="9.44"/>
    <col customWidth="1" min="71" max="71" width="20.33"/>
    <col customWidth="1" min="72" max="72" width="9.44"/>
    <col customWidth="1" min="73" max="75" width="20.33"/>
    <col customWidth="1" min="76" max="76" width="8.33"/>
    <col customWidth="1" min="77" max="77" width="10.11"/>
    <col customWidth="1" min="78" max="78" width="9.0"/>
    <col customWidth="1" min="79" max="79" width="14.11"/>
    <col customWidth="1" min="80" max="80" width="15.44"/>
    <col customWidth="1" min="81" max="81" width="9.44"/>
    <col customWidth="1" min="82" max="82" width="15.44"/>
    <col customWidth="1" min="83" max="83" width="8.33"/>
    <col customWidth="1" min="84" max="84" width="10.11"/>
    <col customWidth="1" min="85" max="85" width="9.0"/>
    <col customWidth="1" min="86" max="86" width="14.11"/>
    <col customWidth="1" min="87" max="87" width="15.44"/>
    <col customWidth="1" min="88" max="91" width="10.56"/>
    <col customWidth="1" min="92" max="92" width="15.44"/>
    <col customWidth="1" min="93" max="100" width="10.56"/>
    <col customWidth="1" min="101" max="101" width="14.11"/>
    <col customWidth="1" min="102" max="102" width="15.44"/>
  </cols>
  <sheetData>
    <row r="1" ht="15.75" customHeight="1">
      <c r="A1" s="85"/>
      <c r="B1" s="86" t="s">
        <v>161</v>
      </c>
      <c r="C1" s="6"/>
      <c r="D1" s="87" t="s">
        <v>162</v>
      </c>
      <c r="E1" s="88"/>
      <c r="F1" s="89"/>
      <c r="G1" s="89"/>
      <c r="H1" s="86" t="s">
        <v>163</v>
      </c>
      <c r="I1" s="57"/>
      <c r="J1" s="57"/>
      <c r="K1" s="6"/>
      <c r="L1" s="86" t="s">
        <v>164</v>
      </c>
      <c r="M1" s="57"/>
      <c r="N1" s="86" t="s">
        <v>165</v>
      </c>
      <c r="O1" s="57"/>
      <c r="P1" s="57"/>
      <c r="Q1" s="6"/>
      <c r="R1" s="86" t="s">
        <v>166</v>
      </c>
      <c r="S1" s="57"/>
      <c r="T1" s="86" t="s">
        <v>167</v>
      </c>
      <c r="U1" s="6"/>
      <c r="V1" s="86" t="s">
        <v>168</v>
      </c>
      <c r="W1" s="57"/>
      <c r="X1" s="57"/>
      <c r="Y1" s="6"/>
      <c r="Z1" s="86" t="s">
        <v>169</v>
      </c>
      <c r="AA1" s="57"/>
      <c r="AB1" s="57"/>
      <c r="AC1" s="6"/>
      <c r="AD1" s="86" t="s">
        <v>170</v>
      </c>
      <c r="AE1" s="57"/>
      <c r="AF1" s="57"/>
      <c r="AG1" s="6"/>
      <c r="AH1" s="86" t="s">
        <v>171</v>
      </c>
      <c r="AI1" s="57"/>
      <c r="AJ1" s="86" t="s">
        <v>172</v>
      </c>
      <c r="AK1" s="57"/>
      <c r="AL1" s="57"/>
      <c r="AM1" s="6"/>
      <c r="AN1" s="86" t="s">
        <v>173</v>
      </c>
      <c r="AO1" s="57"/>
      <c r="AP1" s="57"/>
      <c r="AQ1" s="6"/>
      <c r="AR1" s="86" t="s">
        <v>174</v>
      </c>
      <c r="AS1" s="57"/>
      <c r="AT1" s="57"/>
      <c r="AU1" s="6"/>
      <c r="AV1" s="86" t="s">
        <v>175</v>
      </c>
      <c r="AW1" s="57"/>
      <c r="AX1" s="57"/>
      <c r="AY1" s="6"/>
      <c r="AZ1" s="86" t="s">
        <v>176</v>
      </c>
      <c r="BA1" s="6"/>
      <c r="BB1" s="86" t="s">
        <v>177</v>
      </c>
      <c r="BC1" s="57"/>
      <c r="BD1" s="57"/>
      <c r="BE1" s="6"/>
      <c r="BF1" s="86" t="s">
        <v>178</v>
      </c>
      <c r="BG1" s="6"/>
      <c r="BH1" s="86" t="s">
        <v>179</v>
      </c>
      <c r="BI1" s="57"/>
      <c r="BJ1" s="57"/>
      <c r="BK1" s="6"/>
      <c r="BL1" s="86" t="s">
        <v>180</v>
      </c>
      <c r="BM1" s="6"/>
      <c r="BN1" s="86" t="s">
        <v>181</v>
      </c>
      <c r="BO1" s="6"/>
      <c r="BP1" s="86" t="s">
        <v>182</v>
      </c>
      <c r="BQ1" s="6"/>
      <c r="BR1" s="86" t="s">
        <v>183</v>
      </c>
      <c r="BS1" s="6"/>
      <c r="BT1" s="86" t="s">
        <v>184</v>
      </c>
      <c r="BU1" s="57"/>
      <c r="BV1" s="57"/>
      <c r="BW1" s="6"/>
      <c r="BX1" s="56" t="s">
        <v>54</v>
      </c>
      <c r="BY1" s="57"/>
      <c r="BZ1" s="57"/>
      <c r="CA1" s="57"/>
      <c r="CB1" s="6"/>
      <c r="CC1" s="86" t="s">
        <v>185</v>
      </c>
      <c r="CD1" s="6"/>
      <c r="CE1" s="56" t="s">
        <v>186</v>
      </c>
      <c r="CF1" s="57"/>
      <c r="CG1" s="57"/>
      <c r="CH1" s="57"/>
      <c r="CI1" s="6"/>
      <c r="CJ1" s="56" t="s">
        <v>187</v>
      </c>
      <c r="CK1" s="57"/>
      <c r="CL1" s="57"/>
      <c r="CM1" s="57"/>
      <c r="CN1" s="6"/>
      <c r="CO1" s="56" t="s">
        <v>188</v>
      </c>
      <c r="CP1" s="57"/>
      <c r="CQ1" s="57"/>
      <c r="CR1" s="57"/>
      <c r="CS1" s="6"/>
      <c r="CT1" s="56" t="s">
        <v>189</v>
      </c>
      <c r="CU1" s="57"/>
      <c r="CV1" s="57"/>
      <c r="CW1" s="57"/>
      <c r="CX1" s="6"/>
    </row>
    <row r="2" ht="15.75" customHeight="1">
      <c r="A2" s="85" t="s">
        <v>43</v>
      </c>
      <c r="B2" s="85" t="s">
        <v>111</v>
      </c>
      <c r="C2" s="85" t="s">
        <v>49</v>
      </c>
      <c r="D2" s="85" t="s">
        <v>111</v>
      </c>
      <c r="E2" s="85" t="s">
        <v>49</v>
      </c>
      <c r="F2" s="85" t="s">
        <v>190</v>
      </c>
      <c r="G2" s="85" t="s">
        <v>115</v>
      </c>
      <c r="H2" s="85" t="s">
        <v>111</v>
      </c>
      <c r="I2" s="85" t="s">
        <v>49</v>
      </c>
      <c r="J2" s="85" t="s">
        <v>190</v>
      </c>
      <c r="K2" s="85" t="s">
        <v>115</v>
      </c>
      <c r="L2" s="85" t="s">
        <v>111</v>
      </c>
      <c r="M2" s="85" t="s">
        <v>49</v>
      </c>
      <c r="N2" s="85" t="s">
        <v>111</v>
      </c>
      <c r="O2" s="85" t="s">
        <v>49</v>
      </c>
      <c r="P2" s="85" t="s">
        <v>190</v>
      </c>
      <c r="Q2" s="85" t="s">
        <v>115</v>
      </c>
      <c r="R2" s="85" t="s">
        <v>111</v>
      </c>
      <c r="S2" s="85" t="s">
        <v>49</v>
      </c>
      <c r="T2" s="85" t="s">
        <v>111</v>
      </c>
      <c r="U2" s="85" t="s">
        <v>49</v>
      </c>
      <c r="V2" s="85" t="s">
        <v>111</v>
      </c>
      <c r="W2" s="85" t="s">
        <v>49</v>
      </c>
      <c r="X2" s="85" t="s">
        <v>190</v>
      </c>
      <c r="Y2" s="85" t="s">
        <v>115</v>
      </c>
      <c r="Z2" s="85" t="s">
        <v>111</v>
      </c>
      <c r="AA2" s="85" t="s">
        <v>49</v>
      </c>
      <c r="AB2" s="85" t="s">
        <v>190</v>
      </c>
      <c r="AC2" s="85" t="s">
        <v>115</v>
      </c>
      <c r="AD2" s="85" t="s">
        <v>111</v>
      </c>
      <c r="AE2" s="85" t="s">
        <v>49</v>
      </c>
      <c r="AF2" s="85" t="s">
        <v>190</v>
      </c>
      <c r="AG2" s="85" t="s">
        <v>115</v>
      </c>
      <c r="AH2" s="85" t="s">
        <v>111</v>
      </c>
      <c r="AI2" s="85" t="s">
        <v>49</v>
      </c>
      <c r="AJ2" s="85" t="s">
        <v>111</v>
      </c>
      <c r="AK2" s="85" t="s">
        <v>49</v>
      </c>
      <c r="AL2" s="85" t="s">
        <v>190</v>
      </c>
      <c r="AM2" s="85" t="s">
        <v>115</v>
      </c>
      <c r="AN2" s="85" t="s">
        <v>111</v>
      </c>
      <c r="AO2" s="85" t="s">
        <v>49</v>
      </c>
      <c r="AP2" s="85" t="s">
        <v>190</v>
      </c>
      <c r="AQ2" s="85" t="s">
        <v>115</v>
      </c>
      <c r="AR2" s="85" t="s">
        <v>111</v>
      </c>
      <c r="AS2" s="85" t="s">
        <v>49</v>
      </c>
      <c r="AT2" s="85" t="s">
        <v>190</v>
      </c>
      <c r="AU2" s="85" t="s">
        <v>115</v>
      </c>
      <c r="AV2" s="85" t="s">
        <v>111</v>
      </c>
      <c r="AW2" s="85" t="s">
        <v>49</v>
      </c>
      <c r="AX2" s="85" t="s">
        <v>190</v>
      </c>
      <c r="AY2" s="85" t="s">
        <v>115</v>
      </c>
      <c r="AZ2" s="85" t="s">
        <v>111</v>
      </c>
      <c r="BA2" s="85" t="s">
        <v>49</v>
      </c>
      <c r="BB2" s="85" t="s">
        <v>111</v>
      </c>
      <c r="BC2" s="85" t="s">
        <v>49</v>
      </c>
      <c r="BD2" s="85" t="s">
        <v>190</v>
      </c>
      <c r="BE2" s="85" t="s">
        <v>115</v>
      </c>
      <c r="BF2" s="85" t="s">
        <v>111</v>
      </c>
      <c r="BG2" s="85" t="s">
        <v>49</v>
      </c>
      <c r="BH2" s="85" t="s">
        <v>111</v>
      </c>
      <c r="BI2" s="85" t="s">
        <v>49</v>
      </c>
      <c r="BJ2" s="85" t="s">
        <v>190</v>
      </c>
      <c r="BK2" s="85" t="s">
        <v>115</v>
      </c>
      <c r="BL2" s="85" t="s">
        <v>111</v>
      </c>
      <c r="BM2" s="85" t="s">
        <v>49</v>
      </c>
      <c r="BN2" s="85" t="s">
        <v>111</v>
      </c>
      <c r="BO2" s="85" t="s">
        <v>49</v>
      </c>
      <c r="BP2" s="85" t="s">
        <v>111</v>
      </c>
      <c r="BQ2" s="85" t="s">
        <v>49</v>
      </c>
      <c r="BR2" s="85" t="s">
        <v>111</v>
      </c>
      <c r="BS2" s="85" t="s">
        <v>49</v>
      </c>
      <c r="BT2" s="85" t="s">
        <v>111</v>
      </c>
      <c r="BU2" s="85" t="s">
        <v>49</v>
      </c>
      <c r="BV2" s="85" t="s">
        <v>190</v>
      </c>
      <c r="BW2" s="85" t="s">
        <v>115</v>
      </c>
      <c r="BX2" s="55" t="s">
        <v>111</v>
      </c>
      <c r="BY2" s="55" t="s">
        <v>191</v>
      </c>
      <c r="BZ2" s="55" t="s">
        <v>192</v>
      </c>
      <c r="CA2" s="55" t="s">
        <v>193</v>
      </c>
      <c r="CB2" s="85" t="s">
        <v>115</v>
      </c>
      <c r="CC2" s="85" t="s">
        <v>111</v>
      </c>
      <c r="CD2" s="85" t="s">
        <v>115</v>
      </c>
      <c r="CE2" s="55" t="s">
        <v>111</v>
      </c>
      <c r="CF2" s="55" t="s">
        <v>191</v>
      </c>
      <c r="CG2" s="55" t="s">
        <v>192</v>
      </c>
      <c r="CH2" s="55" t="s">
        <v>193</v>
      </c>
      <c r="CI2" s="85" t="s">
        <v>115</v>
      </c>
      <c r="CJ2" s="55" t="s">
        <v>111</v>
      </c>
      <c r="CK2" s="55" t="s">
        <v>191</v>
      </c>
      <c r="CL2" s="55" t="s">
        <v>192</v>
      </c>
      <c r="CM2" s="55" t="s">
        <v>193</v>
      </c>
      <c r="CN2" s="85" t="s">
        <v>115</v>
      </c>
      <c r="CO2" s="55" t="s">
        <v>111</v>
      </c>
      <c r="CP2" s="55" t="s">
        <v>191</v>
      </c>
      <c r="CQ2" s="55" t="s">
        <v>192</v>
      </c>
      <c r="CR2" s="55" t="s">
        <v>193</v>
      </c>
      <c r="CS2" s="85" t="s">
        <v>115</v>
      </c>
      <c r="CT2" s="55" t="s">
        <v>111</v>
      </c>
      <c r="CU2" s="55" t="s">
        <v>191</v>
      </c>
      <c r="CV2" s="55" t="s">
        <v>192</v>
      </c>
      <c r="CW2" s="55" t="s">
        <v>193</v>
      </c>
      <c r="CX2" s="85" t="s">
        <v>115</v>
      </c>
    </row>
    <row r="3" ht="15.75" customHeight="1">
      <c r="A3" s="58" t="s">
        <v>84</v>
      </c>
      <c r="B3" s="58">
        <v>731.0</v>
      </c>
      <c r="C3" s="58">
        <v>4246.0</v>
      </c>
      <c r="D3" s="58">
        <v>43.0</v>
      </c>
      <c r="E3" s="58">
        <v>71.0</v>
      </c>
      <c r="F3" s="90">
        <v>0.0</v>
      </c>
      <c r="G3" s="90">
        <v>0.0</v>
      </c>
      <c r="H3" s="58">
        <v>0.0</v>
      </c>
      <c r="I3" s="58">
        <v>0.0</v>
      </c>
      <c r="J3" s="90">
        <v>0.0</v>
      </c>
      <c r="K3" s="90">
        <v>0.0</v>
      </c>
      <c r="L3" s="58">
        <v>0.0</v>
      </c>
      <c r="M3" s="58">
        <v>0.0</v>
      </c>
      <c r="N3" s="58">
        <v>0.0</v>
      </c>
      <c r="O3" s="58">
        <v>0.0</v>
      </c>
      <c r="P3" s="90">
        <v>0.0</v>
      </c>
      <c r="Q3" s="90">
        <v>0.0</v>
      </c>
      <c r="R3" s="58">
        <v>0.0</v>
      </c>
      <c r="S3" s="58">
        <v>0.0</v>
      </c>
      <c r="T3" s="58">
        <v>41.0</v>
      </c>
      <c r="U3" s="58">
        <v>1561.0</v>
      </c>
      <c r="V3" s="58">
        <v>0.0</v>
      </c>
      <c r="W3" s="58">
        <v>0.0</v>
      </c>
      <c r="X3" s="58">
        <v>0.0</v>
      </c>
      <c r="Y3" s="90">
        <v>0.0</v>
      </c>
      <c r="Z3" s="90">
        <v>0.0</v>
      </c>
      <c r="AA3" s="58">
        <v>0.0</v>
      </c>
      <c r="AB3" s="90">
        <v>0.0</v>
      </c>
      <c r="AC3" s="90">
        <v>0.0</v>
      </c>
      <c r="AD3" s="58">
        <v>0.0</v>
      </c>
      <c r="AE3" s="58">
        <v>0.0</v>
      </c>
      <c r="AF3" s="90">
        <v>0.0</v>
      </c>
      <c r="AG3" s="90">
        <v>0.0</v>
      </c>
      <c r="AH3" s="58">
        <v>0.0</v>
      </c>
      <c r="AI3" s="58">
        <v>0.0</v>
      </c>
      <c r="AJ3" s="58">
        <v>0.0</v>
      </c>
      <c r="AK3" s="58">
        <v>0.0</v>
      </c>
      <c r="AL3" s="90">
        <v>0.0</v>
      </c>
      <c r="AM3" s="90">
        <v>0.0</v>
      </c>
      <c r="AN3" s="58">
        <v>0.0</v>
      </c>
      <c r="AO3" s="58">
        <v>0.0</v>
      </c>
      <c r="AP3" s="90">
        <v>0.0</v>
      </c>
      <c r="AQ3" s="90">
        <v>0.0</v>
      </c>
      <c r="AR3" s="58">
        <v>292.0</v>
      </c>
      <c r="AS3" s="58">
        <v>488.0</v>
      </c>
      <c r="AT3" s="90">
        <v>58.0</v>
      </c>
      <c r="AU3" s="90">
        <v>1073.0</v>
      </c>
      <c r="AV3" s="58">
        <v>243.0</v>
      </c>
      <c r="AW3" s="58">
        <v>647.0</v>
      </c>
      <c r="AX3" s="90">
        <v>0.0</v>
      </c>
      <c r="AY3" s="90">
        <v>0.0</v>
      </c>
      <c r="AZ3" s="58">
        <v>8.0</v>
      </c>
      <c r="BA3" s="58">
        <v>29.0</v>
      </c>
      <c r="BB3" s="58">
        <v>249.0</v>
      </c>
      <c r="BC3" s="58">
        <v>452.0</v>
      </c>
      <c r="BD3" s="90">
        <v>27.0</v>
      </c>
      <c r="BE3" s="90">
        <v>171.0</v>
      </c>
      <c r="BF3" s="58">
        <v>0.0</v>
      </c>
      <c r="BG3" s="58">
        <v>0.0</v>
      </c>
      <c r="BH3" s="58">
        <v>0.0</v>
      </c>
      <c r="BI3" s="58">
        <v>0.0</v>
      </c>
      <c r="BJ3" s="90">
        <v>0.0</v>
      </c>
      <c r="BK3" s="90">
        <v>0.0</v>
      </c>
      <c r="BL3" s="58">
        <v>409.0</v>
      </c>
      <c r="BM3" s="58">
        <v>995.0</v>
      </c>
      <c r="BN3" s="58">
        <v>130.0</v>
      </c>
      <c r="BO3" s="58">
        <v>258.0</v>
      </c>
      <c r="BP3" s="58">
        <v>0.0</v>
      </c>
      <c r="BQ3" s="58">
        <v>0.0</v>
      </c>
      <c r="BR3" s="58">
        <v>0.0</v>
      </c>
      <c r="BS3" s="58">
        <v>0.0</v>
      </c>
      <c r="BT3" s="58">
        <v>34.0</v>
      </c>
      <c r="BU3" s="58">
        <v>34.0</v>
      </c>
      <c r="BV3" s="90">
        <v>0.0</v>
      </c>
      <c r="BW3" s="90">
        <v>0.0</v>
      </c>
      <c r="BX3" s="58">
        <v>0.0</v>
      </c>
      <c r="BY3" s="58">
        <v>0.0</v>
      </c>
      <c r="BZ3" s="58">
        <v>0.0</v>
      </c>
      <c r="CA3" s="58">
        <f t="shared" ref="CA3:CA22" si="1">BY3-BZ3</f>
        <v>0</v>
      </c>
      <c r="CB3" s="90">
        <v>0.0</v>
      </c>
      <c r="CC3" s="58">
        <v>0.0</v>
      </c>
      <c r="CD3" s="90">
        <v>0.0</v>
      </c>
      <c r="CE3" s="58">
        <v>0.0</v>
      </c>
      <c r="CF3" s="58">
        <v>0.0</v>
      </c>
      <c r="CG3" s="58">
        <v>0.0</v>
      </c>
      <c r="CH3" s="58">
        <f t="shared" ref="CH3:CH22" si="2">CF3-CG3</f>
        <v>0</v>
      </c>
      <c r="CI3" s="90">
        <v>0.0</v>
      </c>
      <c r="CJ3" s="58">
        <v>1.0</v>
      </c>
      <c r="CK3" s="58">
        <v>0.0</v>
      </c>
      <c r="CL3" s="58">
        <v>0.0</v>
      </c>
      <c r="CM3" s="58">
        <f t="shared" ref="CM3:CM22" si="3">CK3-CL3</f>
        <v>0</v>
      </c>
      <c r="CN3" s="90">
        <v>10.0</v>
      </c>
      <c r="CO3" s="58">
        <v>8.0</v>
      </c>
      <c r="CP3" s="58">
        <v>4.0</v>
      </c>
      <c r="CQ3" s="58">
        <v>0.0</v>
      </c>
      <c r="CR3" s="58">
        <f t="shared" ref="CR3:CR22" si="4">CP3-CQ3</f>
        <v>4</v>
      </c>
      <c r="CS3" s="90">
        <v>52.0</v>
      </c>
      <c r="CT3" s="58">
        <v>0.0</v>
      </c>
      <c r="CU3" s="58">
        <v>0.0</v>
      </c>
      <c r="CV3" s="58">
        <v>0.0</v>
      </c>
      <c r="CW3" s="58">
        <f t="shared" ref="CW3:CW22" si="5">CU3-CV3</f>
        <v>0</v>
      </c>
      <c r="CX3" s="90">
        <v>0.0</v>
      </c>
    </row>
    <row r="4" ht="15.75" customHeight="1">
      <c r="A4" s="58" t="s">
        <v>85</v>
      </c>
      <c r="B4" s="58">
        <v>375.0</v>
      </c>
      <c r="C4" s="58">
        <v>3101.0</v>
      </c>
      <c r="D4" s="58">
        <v>151.0</v>
      </c>
      <c r="E4" s="58">
        <v>214.0</v>
      </c>
      <c r="F4" s="90">
        <v>9.0</v>
      </c>
      <c r="G4" s="90">
        <v>140.0</v>
      </c>
      <c r="H4" s="58">
        <v>885.0</v>
      </c>
      <c r="I4" s="58">
        <v>318099.0</v>
      </c>
      <c r="J4" s="90">
        <v>82144.0</v>
      </c>
      <c r="K4" s="90">
        <v>375289.0</v>
      </c>
      <c r="L4" s="58">
        <v>749.0</v>
      </c>
      <c r="M4" s="58">
        <v>6717.0</v>
      </c>
      <c r="N4" s="58">
        <v>68.0</v>
      </c>
      <c r="O4" s="58">
        <v>295.0</v>
      </c>
      <c r="P4" s="90">
        <v>28.0</v>
      </c>
      <c r="Q4" s="90">
        <v>232.0</v>
      </c>
      <c r="R4" s="58">
        <v>452.0</v>
      </c>
      <c r="S4" s="58">
        <v>1072.0</v>
      </c>
      <c r="T4" s="58">
        <v>106.0</v>
      </c>
      <c r="U4" s="58">
        <v>5103.0</v>
      </c>
      <c r="V4" s="58">
        <v>183.0</v>
      </c>
      <c r="W4" s="58">
        <v>311.0</v>
      </c>
      <c r="X4" s="58">
        <v>132.0</v>
      </c>
      <c r="Y4" s="90">
        <v>4842.0</v>
      </c>
      <c r="Z4" s="90">
        <v>1041.0</v>
      </c>
      <c r="AA4" s="58">
        <v>8822.0</v>
      </c>
      <c r="AB4" s="90">
        <v>200.0</v>
      </c>
      <c r="AC4" s="90">
        <v>777.0</v>
      </c>
      <c r="AD4" s="58">
        <v>635.0</v>
      </c>
      <c r="AE4" s="58">
        <v>2771.0</v>
      </c>
      <c r="AF4" s="90">
        <v>623.0</v>
      </c>
      <c r="AG4" s="90">
        <v>8620.0</v>
      </c>
      <c r="AH4" s="58">
        <v>1788.0</v>
      </c>
      <c r="AI4" s="58">
        <v>142353.0</v>
      </c>
      <c r="AJ4" s="58">
        <v>840.0</v>
      </c>
      <c r="AK4" s="58">
        <v>5139.0</v>
      </c>
      <c r="AL4" s="90">
        <v>106.0</v>
      </c>
      <c r="AM4" s="90">
        <v>449.0</v>
      </c>
      <c r="AN4" s="58">
        <v>39.0</v>
      </c>
      <c r="AO4" s="58">
        <v>116.0</v>
      </c>
      <c r="AP4" s="90">
        <v>19.0</v>
      </c>
      <c r="AQ4" s="90">
        <v>187.0</v>
      </c>
      <c r="AR4" s="58">
        <v>1052.0</v>
      </c>
      <c r="AS4" s="58">
        <v>2568.0</v>
      </c>
      <c r="AT4" s="90">
        <v>733.0</v>
      </c>
      <c r="AU4" s="90">
        <v>10571.0</v>
      </c>
      <c r="AV4" s="58">
        <v>647.0</v>
      </c>
      <c r="AW4" s="58">
        <v>1754.0</v>
      </c>
      <c r="AX4" s="90">
        <v>181.0</v>
      </c>
      <c r="AY4" s="90">
        <v>4239.0</v>
      </c>
      <c r="AZ4" s="58">
        <v>228.0</v>
      </c>
      <c r="BA4" s="58">
        <v>738.0</v>
      </c>
      <c r="BB4" s="58">
        <v>220.0</v>
      </c>
      <c r="BC4" s="58">
        <v>270.0</v>
      </c>
      <c r="BD4" s="90">
        <v>89.0</v>
      </c>
      <c r="BE4" s="90">
        <v>1236.0</v>
      </c>
      <c r="BF4" s="58">
        <v>109.0</v>
      </c>
      <c r="BG4" s="58">
        <v>170.0</v>
      </c>
      <c r="BH4" s="58">
        <v>267.0</v>
      </c>
      <c r="BI4" s="58">
        <v>751.0</v>
      </c>
      <c r="BJ4" s="90">
        <v>281.0</v>
      </c>
      <c r="BK4" s="90">
        <v>1951.0</v>
      </c>
      <c r="BL4" s="58">
        <v>338.0</v>
      </c>
      <c r="BM4" s="58">
        <v>1072.0</v>
      </c>
      <c r="BN4" s="58">
        <v>56.0</v>
      </c>
      <c r="BO4" s="58">
        <v>384.0</v>
      </c>
      <c r="BP4" s="58">
        <v>0.0</v>
      </c>
      <c r="BQ4" s="58">
        <v>0.0</v>
      </c>
      <c r="BR4" s="58">
        <v>18.0</v>
      </c>
      <c r="BS4" s="58">
        <v>54.0</v>
      </c>
      <c r="BT4" s="58">
        <v>9.0</v>
      </c>
      <c r="BU4" s="58">
        <v>28.0</v>
      </c>
      <c r="BV4" s="90">
        <v>0.0</v>
      </c>
      <c r="BW4" s="90">
        <v>0.0</v>
      </c>
      <c r="BX4" s="58">
        <v>1096.0</v>
      </c>
      <c r="BY4" s="58">
        <v>2595.0</v>
      </c>
      <c r="BZ4" s="58">
        <v>140.0</v>
      </c>
      <c r="CA4" s="58">
        <f t="shared" si="1"/>
        <v>2455</v>
      </c>
      <c r="CB4" s="90">
        <v>70808.0</v>
      </c>
      <c r="CC4" s="58">
        <v>56.0</v>
      </c>
      <c r="CD4" s="90">
        <v>1275.0</v>
      </c>
      <c r="CE4" s="58">
        <v>12.0</v>
      </c>
      <c r="CF4" s="58">
        <v>37.0</v>
      </c>
      <c r="CG4" s="58">
        <v>2.0</v>
      </c>
      <c r="CH4" s="58">
        <f t="shared" si="2"/>
        <v>35</v>
      </c>
      <c r="CI4" s="90">
        <v>316.0</v>
      </c>
      <c r="CJ4" s="58">
        <v>9.0</v>
      </c>
      <c r="CK4" s="58">
        <v>19.0</v>
      </c>
      <c r="CL4" s="58">
        <v>0.0</v>
      </c>
      <c r="CM4" s="58">
        <f t="shared" si="3"/>
        <v>19</v>
      </c>
      <c r="CN4" s="90">
        <v>371.0</v>
      </c>
      <c r="CO4" s="58">
        <v>0.0</v>
      </c>
      <c r="CP4" s="58">
        <v>0.0</v>
      </c>
      <c r="CQ4" s="58">
        <v>0.0</v>
      </c>
      <c r="CR4" s="58">
        <f t="shared" si="4"/>
        <v>0</v>
      </c>
      <c r="CS4" s="90">
        <v>0.0</v>
      </c>
      <c r="CT4" s="58">
        <v>0.0</v>
      </c>
      <c r="CU4" s="58">
        <v>0.0</v>
      </c>
      <c r="CV4" s="58">
        <v>0.0</v>
      </c>
      <c r="CW4" s="58">
        <f t="shared" si="5"/>
        <v>0</v>
      </c>
      <c r="CX4" s="90">
        <v>0.0</v>
      </c>
    </row>
    <row r="5" ht="15.75" customHeight="1">
      <c r="A5" s="58" t="s">
        <v>86</v>
      </c>
      <c r="B5" s="58">
        <v>55.0</v>
      </c>
      <c r="C5" s="58">
        <v>142.0</v>
      </c>
      <c r="D5" s="58">
        <v>52.0</v>
      </c>
      <c r="E5" s="58">
        <v>88.0</v>
      </c>
      <c r="F5" s="90">
        <v>20.0</v>
      </c>
      <c r="G5" s="90">
        <v>172.0</v>
      </c>
      <c r="H5" s="58">
        <v>810.0</v>
      </c>
      <c r="I5" s="58">
        <v>630337.0</v>
      </c>
      <c r="J5" s="90">
        <v>64346.0</v>
      </c>
      <c r="K5" s="90">
        <v>278393.0</v>
      </c>
      <c r="L5" s="58">
        <v>2065.0</v>
      </c>
      <c r="M5" s="58">
        <v>19041.0</v>
      </c>
      <c r="N5" s="58">
        <v>139.0</v>
      </c>
      <c r="O5" s="58">
        <v>750.0</v>
      </c>
      <c r="P5" s="90">
        <v>0.0</v>
      </c>
      <c r="Q5" s="90">
        <v>0.0</v>
      </c>
      <c r="R5" s="58">
        <v>1390.0</v>
      </c>
      <c r="S5" s="58">
        <v>4256.0</v>
      </c>
      <c r="T5" s="58">
        <v>66.0</v>
      </c>
      <c r="U5" s="58">
        <v>6435.0</v>
      </c>
      <c r="V5" s="58">
        <v>488.0</v>
      </c>
      <c r="W5" s="58">
        <v>987.0</v>
      </c>
      <c r="X5" s="58">
        <v>311.0</v>
      </c>
      <c r="Y5" s="90">
        <v>26602.0</v>
      </c>
      <c r="Z5" s="90">
        <v>1419.0</v>
      </c>
      <c r="AA5" s="58">
        <v>15411.0</v>
      </c>
      <c r="AB5" s="90">
        <v>1148.0</v>
      </c>
      <c r="AC5" s="90">
        <v>7482.0</v>
      </c>
      <c r="AD5" s="58">
        <v>757.0</v>
      </c>
      <c r="AE5" s="58">
        <v>4548.0</v>
      </c>
      <c r="AF5" s="90">
        <v>1405.0</v>
      </c>
      <c r="AG5" s="90">
        <v>20079.0</v>
      </c>
      <c r="AH5" s="58">
        <v>2067.0</v>
      </c>
      <c r="AI5" s="58">
        <v>210112.0</v>
      </c>
      <c r="AJ5" s="58">
        <v>1730.0</v>
      </c>
      <c r="AK5" s="58">
        <v>14190.0</v>
      </c>
      <c r="AL5" s="90">
        <v>2938.0</v>
      </c>
      <c r="AM5" s="90">
        <v>30245.0</v>
      </c>
      <c r="AN5" s="58">
        <v>466.0</v>
      </c>
      <c r="AO5" s="58">
        <v>2063.0</v>
      </c>
      <c r="AP5" s="90">
        <v>852.0</v>
      </c>
      <c r="AQ5" s="90">
        <v>8077.0</v>
      </c>
      <c r="AR5" s="58">
        <v>814.0</v>
      </c>
      <c r="AS5" s="58">
        <v>1677.0</v>
      </c>
      <c r="AT5" s="90">
        <v>876.0</v>
      </c>
      <c r="AU5" s="90">
        <v>11611.0</v>
      </c>
      <c r="AV5" s="58">
        <v>682.0</v>
      </c>
      <c r="AW5" s="58">
        <v>1194.0</v>
      </c>
      <c r="AX5" s="90">
        <v>250.0</v>
      </c>
      <c r="AY5" s="90">
        <v>5120.0</v>
      </c>
      <c r="AZ5" s="58">
        <v>64.0</v>
      </c>
      <c r="BA5" s="58">
        <v>166.0</v>
      </c>
      <c r="BB5" s="58">
        <v>713.0</v>
      </c>
      <c r="BC5" s="58">
        <v>1270.0</v>
      </c>
      <c r="BD5" s="90">
        <v>774.0</v>
      </c>
      <c r="BE5" s="90">
        <v>15486.0</v>
      </c>
      <c r="BF5" s="58">
        <v>475.0</v>
      </c>
      <c r="BG5" s="58">
        <v>1534.0</v>
      </c>
      <c r="BH5" s="58">
        <v>731.0</v>
      </c>
      <c r="BI5" s="58">
        <v>2168.0</v>
      </c>
      <c r="BJ5" s="90">
        <v>1027.0</v>
      </c>
      <c r="BK5" s="90">
        <v>4564.0</v>
      </c>
      <c r="BL5" s="58">
        <v>211.0</v>
      </c>
      <c r="BM5" s="58">
        <v>916.0</v>
      </c>
      <c r="BN5" s="58">
        <v>43.0</v>
      </c>
      <c r="BO5" s="58">
        <v>164.0</v>
      </c>
      <c r="BP5" s="58">
        <v>1.0</v>
      </c>
      <c r="BQ5" s="58">
        <v>1.0</v>
      </c>
      <c r="BR5" s="58">
        <v>33.0</v>
      </c>
      <c r="BS5" s="58">
        <v>199.0</v>
      </c>
      <c r="BT5" s="58">
        <v>0.0</v>
      </c>
      <c r="BU5" s="58">
        <v>0.0</v>
      </c>
      <c r="BV5" s="90">
        <v>0.0</v>
      </c>
      <c r="BW5" s="90">
        <v>0.0</v>
      </c>
      <c r="BX5" s="58">
        <v>2321.0</v>
      </c>
      <c r="BY5" s="58">
        <v>6554.0</v>
      </c>
      <c r="BZ5" s="58">
        <v>586.0</v>
      </c>
      <c r="CA5" s="58">
        <f t="shared" si="1"/>
        <v>5968</v>
      </c>
      <c r="CB5" s="90">
        <v>214333.0</v>
      </c>
      <c r="CC5" s="58">
        <v>176.0</v>
      </c>
      <c r="CD5" s="90">
        <v>1914.0</v>
      </c>
      <c r="CE5" s="58">
        <v>262.0</v>
      </c>
      <c r="CF5" s="58">
        <v>2762.0</v>
      </c>
      <c r="CG5" s="58">
        <v>649.0</v>
      </c>
      <c r="CH5" s="58">
        <f t="shared" si="2"/>
        <v>2113</v>
      </c>
      <c r="CI5" s="90">
        <v>25147.0</v>
      </c>
      <c r="CJ5" s="58">
        <v>17.0</v>
      </c>
      <c r="CK5" s="58">
        <v>13.0</v>
      </c>
      <c r="CL5" s="58">
        <v>0.0</v>
      </c>
      <c r="CM5" s="58">
        <f t="shared" si="3"/>
        <v>13</v>
      </c>
      <c r="CN5" s="90">
        <v>757.0</v>
      </c>
      <c r="CO5" s="58">
        <v>0.0</v>
      </c>
      <c r="CP5" s="58">
        <v>0.0</v>
      </c>
      <c r="CQ5" s="58">
        <v>0.0</v>
      </c>
      <c r="CR5" s="58">
        <f t="shared" si="4"/>
        <v>0</v>
      </c>
      <c r="CS5" s="90">
        <v>0.0</v>
      </c>
      <c r="CT5" s="58">
        <v>0.0</v>
      </c>
      <c r="CU5" s="58">
        <v>0.0</v>
      </c>
      <c r="CV5" s="58">
        <v>0.0</v>
      </c>
      <c r="CW5" s="58">
        <f t="shared" si="5"/>
        <v>0</v>
      </c>
      <c r="CX5" s="90">
        <v>0.0</v>
      </c>
    </row>
    <row r="6" ht="15.75" customHeight="1">
      <c r="A6" s="58" t="s">
        <v>87</v>
      </c>
      <c r="B6" s="58">
        <v>9.0</v>
      </c>
      <c r="C6" s="58">
        <v>14.0</v>
      </c>
      <c r="D6" s="58">
        <v>5.0</v>
      </c>
      <c r="E6" s="58">
        <v>9.0</v>
      </c>
      <c r="F6" s="90">
        <v>0.0</v>
      </c>
      <c r="G6" s="90">
        <v>0.0</v>
      </c>
      <c r="H6" s="58">
        <v>0.0</v>
      </c>
      <c r="I6" s="58">
        <v>0.0</v>
      </c>
      <c r="J6" s="90">
        <v>0.0</v>
      </c>
      <c r="K6" s="90">
        <v>0.0</v>
      </c>
      <c r="L6" s="58">
        <v>0.0</v>
      </c>
      <c r="M6" s="58">
        <v>0.0</v>
      </c>
      <c r="N6" s="58">
        <v>0.0</v>
      </c>
      <c r="O6" s="58">
        <v>0.0</v>
      </c>
      <c r="P6" s="90">
        <v>0.0</v>
      </c>
      <c r="Q6" s="90">
        <v>0.0</v>
      </c>
      <c r="R6" s="58">
        <v>0.0</v>
      </c>
      <c r="S6" s="58">
        <v>0.0</v>
      </c>
      <c r="T6" s="58">
        <v>18.0</v>
      </c>
      <c r="U6" s="58">
        <v>2890.0</v>
      </c>
      <c r="V6" s="58">
        <v>0.0</v>
      </c>
      <c r="W6" s="58">
        <v>0.0</v>
      </c>
      <c r="X6" s="58">
        <v>0.0</v>
      </c>
      <c r="Y6" s="90">
        <v>0.0</v>
      </c>
      <c r="Z6" s="90">
        <v>17.0</v>
      </c>
      <c r="AA6" s="58">
        <v>17.0</v>
      </c>
      <c r="AB6" s="90">
        <v>0.0</v>
      </c>
      <c r="AC6" s="90">
        <v>0.0</v>
      </c>
      <c r="AD6" s="58">
        <v>0.0</v>
      </c>
      <c r="AE6" s="58">
        <v>0.0</v>
      </c>
      <c r="AF6" s="90">
        <v>0.0</v>
      </c>
      <c r="AG6" s="90">
        <v>0.0</v>
      </c>
      <c r="AH6" s="58">
        <v>18.0</v>
      </c>
      <c r="AI6" s="58">
        <v>45.0</v>
      </c>
      <c r="AJ6" s="58">
        <v>0.0</v>
      </c>
      <c r="AK6" s="58">
        <v>0.0</v>
      </c>
      <c r="AL6" s="90">
        <v>0.0</v>
      </c>
      <c r="AM6" s="90">
        <v>0.0</v>
      </c>
      <c r="AN6" s="58">
        <v>0.0</v>
      </c>
      <c r="AO6" s="58">
        <v>0.0</v>
      </c>
      <c r="AP6" s="90">
        <v>0.0</v>
      </c>
      <c r="AQ6" s="90">
        <v>0.0</v>
      </c>
      <c r="AR6" s="58">
        <v>54.0</v>
      </c>
      <c r="AS6" s="58">
        <v>186.0</v>
      </c>
      <c r="AT6" s="90">
        <v>9.0</v>
      </c>
      <c r="AU6" s="90">
        <v>66.0</v>
      </c>
      <c r="AV6" s="58">
        <v>63.0</v>
      </c>
      <c r="AW6" s="58">
        <v>294.0</v>
      </c>
      <c r="AX6" s="90">
        <v>0.0</v>
      </c>
      <c r="AY6" s="90">
        <v>0.0</v>
      </c>
      <c r="AZ6" s="58">
        <v>21.0</v>
      </c>
      <c r="BA6" s="58">
        <v>46.0</v>
      </c>
      <c r="BB6" s="58">
        <v>13.0</v>
      </c>
      <c r="BC6" s="58">
        <v>37.0</v>
      </c>
      <c r="BD6" s="90">
        <v>25.0</v>
      </c>
      <c r="BE6" s="90">
        <v>143.0</v>
      </c>
      <c r="BF6" s="58">
        <v>0.0</v>
      </c>
      <c r="BG6" s="58">
        <v>0.0</v>
      </c>
      <c r="BH6" s="58">
        <v>17.0</v>
      </c>
      <c r="BI6" s="58">
        <v>25.0</v>
      </c>
      <c r="BJ6" s="90">
        <v>0.0</v>
      </c>
      <c r="BK6" s="90">
        <v>0.0</v>
      </c>
      <c r="BL6" s="58">
        <v>17.0</v>
      </c>
      <c r="BM6" s="58">
        <v>34.0</v>
      </c>
      <c r="BN6" s="58">
        <v>4.0</v>
      </c>
      <c r="BO6" s="58">
        <v>24.0</v>
      </c>
      <c r="BP6" s="58">
        <v>0.0</v>
      </c>
      <c r="BQ6" s="58">
        <v>0.0</v>
      </c>
      <c r="BR6" s="58">
        <v>0.0</v>
      </c>
      <c r="BS6" s="58">
        <v>0.0</v>
      </c>
      <c r="BT6" s="58">
        <v>0.0</v>
      </c>
      <c r="BU6" s="58">
        <v>0.0</v>
      </c>
      <c r="BV6" s="90">
        <v>0.0</v>
      </c>
      <c r="BW6" s="90">
        <v>0.0</v>
      </c>
      <c r="BX6" s="58">
        <v>0.0</v>
      </c>
      <c r="BY6" s="58">
        <v>0.0</v>
      </c>
      <c r="BZ6" s="58">
        <v>0.0</v>
      </c>
      <c r="CA6" s="58">
        <f t="shared" si="1"/>
        <v>0</v>
      </c>
      <c r="CB6" s="90">
        <v>0.0</v>
      </c>
      <c r="CC6" s="58">
        <v>0.0</v>
      </c>
      <c r="CD6" s="90">
        <v>0.0</v>
      </c>
      <c r="CE6" s="58">
        <v>0.0</v>
      </c>
      <c r="CF6" s="58">
        <v>0.0</v>
      </c>
      <c r="CG6" s="58">
        <v>0.0</v>
      </c>
      <c r="CH6" s="58">
        <f t="shared" si="2"/>
        <v>0</v>
      </c>
      <c r="CI6" s="90">
        <v>0.0</v>
      </c>
      <c r="CJ6" s="58">
        <v>0.0</v>
      </c>
      <c r="CK6" s="58">
        <v>0.0</v>
      </c>
      <c r="CL6" s="58">
        <v>0.0</v>
      </c>
      <c r="CM6" s="58">
        <f t="shared" si="3"/>
        <v>0</v>
      </c>
      <c r="CN6" s="90">
        <v>0.0</v>
      </c>
      <c r="CO6" s="58">
        <v>0.0</v>
      </c>
      <c r="CP6" s="58">
        <v>0.0</v>
      </c>
      <c r="CQ6" s="58">
        <v>0.0</v>
      </c>
      <c r="CR6" s="58">
        <f t="shared" si="4"/>
        <v>0</v>
      </c>
      <c r="CS6" s="90">
        <v>0.0</v>
      </c>
      <c r="CT6" s="58">
        <v>0.0</v>
      </c>
      <c r="CU6" s="58">
        <v>0.0</v>
      </c>
      <c r="CV6" s="58">
        <v>0.0</v>
      </c>
      <c r="CW6" s="58">
        <f t="shared" si="5"/>
        <v>0</v>
      </c>
      <c r="CX6" s="90">
        <v>0.0</v>
      </c>
    </row>
    <row r="7" ht="15.75" customHeight="1">
      <c r="A7" s="58" t="s">
        <v>88</v>
      </c>
      <c r="B7" s="58">
        <v>45.0</v>
      </c>
      <c r="C7" s="58">
        <v>1113.0</v>
      </c>
      <c r="D7" s="58">
        <v>32.0</v>
      </c>
      <c r="E7" s="58">
        <v>372.0</v>
      </c>
      <c r="F7" s="90">
        <v>23.0</v>
      </c>
      <c r="G7" s="90">
        <v>1125.0</v>
      </c>
      <c r="H7" s="58">
        <v>0.0</v>
      </c>
      <c r="I7" s="58">
        <v>0.0</v>
      </c>
      <c r="J7" s="90">
        <v>0.0</v>
      </c>
      <c r="K7" s="90">
        <v>0.0</v>
      </c>
      <c r="L7" s="58">
        <v>175.0</v>
      </c>
      <c r="M7" s="58">
        <v>2104.0</v>
      </c>
      <c r="N7" s="58">
        <v>0.0</v>
      </c>
      <c r="O7" s="58">
        <v>0.0</v>
      </c>
      <c r="P7" s="90">
        <v>0.0</v>
      </c>
      <c r="Q7" s="90">
        <v>0.0</v>
      </c>
      <c r="R7" s="58">
        <v>121.0</v>
      </c>
      <c r="S7" s="58">
        <v>699.0</v>
      </c>
      <c r="T7" s="58">
        <v>15.0</v>
      </c>
      <c r="U7" s="58">
        <v>901.0</v>
      </c>
      <c r="V7" s="58">
        <v>8.0</v>
      </c>
      <c r="W7" s="58">
        <v>23.0</v>
      </c>
      <c r="X7" s="58">
        <v>0.0</v>
      </c>
      <c r="Y7" s="90">
        <v>0.0</v>
      </c>
      <c r="Z7" s="90">
        <v>96.0</v>
      </c>
      <c r="AA7" s="58">
        <v>643.0</v>
      </c>
      <c r="AB7" s="90">
        <v>0.0</v>
      </c>
      <c r="AC7" s="90">
        <v>0.0</v>
      </c>
      <c r="AD7" s="58">
        <v>0.0</v>
      </c>
      <c r="AE7" s="58">
        <v>0.0</v>
      </c>
      <c r="AF7" s="90">
        <v>0.0</v>
      </c>
      <c r="AG7" s="90">
        <v>0.0</v>
      </c>
      <c r="AH7" s="58">
        <v>233.0</v>
      </c>
      <c r="AI7" s="58">
        <v>13877.0</v>
      </c>
      <c r="AJ7" s="58">
        <v>85.0</v>
      </c>
      <c r="AK7" s="58">
        <v>838.0</v>
      </c>
      <c r="AL7" s="90">
        <v>0.0</v>
      </c>
      <c r="AM7" s="90">
        <v>0.0</v>
      </c>
      <c r="AN7" s="58">
        <v>0.0</v>
      </c>
      <c r="AO7" s="58">
        <v>0.0</v>
      </c>
      <c r="AP7" s="90">
        <v>0.0</v>
      </c>
      <c r="AQ7" s="90">
        <v>0.0</v>
      </c>
      <c r="AR7" s="58">
        <v>128.0</v>
      </c>
      <c r="AS7" s="58">
        <v>509.0</v>
      </c>
      <c r="AT7" s="90">
        <v>79.0</v>
      </c>
      <c r="AU7" s="90">
        <v>1634.0</v>
      </c>
      <c r="AV7" s="58">
        <v>64.0</v>
      </c>
      <c r="AW7" s="58">
        <v>265.0</v>
      </c>
      <c r="AX7" s="90">
        <v>0.0</v>
      </c>
      <c r="AY7" s="90">
        <v>0.0</v>
      </c>
      <c r="AZ7" s="58">
        <v>40.0</v>
      </c>
      <c r="BA7" s="58">
        <v>68.0</v>
      </c>
      <c r="BB7" s="58">
        <v>36.0</v>
      </c>
      <c r="BC7" s="58">
        <v>87.0</v>
      </c>
      <c r="BD7" s="90">
        <v>58.0</v>
      </c>
      <c r="BE7" s="90">
        <v>427.0</v>
      </c>
      <c r="BF7" s="58">
        <v>8.0</v>
      </c>
      <c r="BG7" s="58">
        <v>23.0</v>
      </c>
      <c r="BH7" s="58">
        <v>116.0</v>
      </c>
      <c r="BI7" s="58">
        <v>394.0</v>
      </c>
      <c r="BJ7" s="90">
        <v>104.0</v>
      </c>
      <c r="BK7" s="90">
        <v>468.0</v>
      </c>
      <c r="BL7" s="58">
        <v>184.0</v>
      </c>
      <c r="BM7" s="58">
        <v>1363.0</v>
      </c>
      <c r="BN7" s="58">
        <v>6.0</v>
      </c>
      <c r="BO7" s="58">
        <v>6.0</v>
      </c>
      <c r="BP7" s="58">
        <v>8.0</v>
      </c>
      <c r="BQ7" s="58">
        <v>23.0</v>
      </c>
      <c r="BR7" s="58">
        <v>0.0</v>
      </c>
      <c r="BS7" s="58">
        <v>0.0</v>
      </c>
      <c r="BT7" s="58">
        <v>0.0</v>
      </c>
      <c r="BU7" s="58">
        <v>0.0</v>
      </c>
      <c r="BV7" s="90">
        <v>0.0</v>
      </c>
      <c r="BW7" s="90">
        <v>0.0</v>
      </c>
      <c r="BX7" s="58">
        <v>114.0</v>
      </c>
      <c r="BY7" s="58">
        <v>941.0</v>
      </c>
      <c r="BZ7" s="58">
        <v>87.0</v>
      </c>
      <c r="CA7" s="58">
        <f t="shared" si="1"/>
        <v>854</v>
      </c>
      <c r="CB7" s="90">
        <v>13573.0</v>
      </c>
      <c r="CC7" s="58">
        <v>0.0</v>
      </c>
      <c r="CD7" s="90">
        <v>0.0</v>
      </c>
      <c r="CE7" s="58">
        <v>0.0</v>
      </c>
      <c r="CF7" s="58">
        <v>0.0</v>
      </c>
      <c r="CG7" s="58">
        <v>0.0</v>
      </c>
      <c r="CH7" s="58">
        <f t="shared" si="2"/>
        <v>0</v>
      </c>
      <c r="CI7" s="90">
        <v>0.0</v>
      </c>
      <c r="CJ7" s="58">
        <v>0.0</v>
      </c>
      <c r="CK7" s="58">
        <v>0.0</v>
      </c>
      <c r="CL7" s="58">
        <v>0.0</v>
      </c>
      <c r="CM7" s="58">
        <f t="shared" si="3"/>
        <v>0</v>
      </c>
      <c r="CN7" s="90">
        <v>0.0</v>
      </c>
      <c r="CO7" s="58">
        <v>0.0</v>
      </c>
      <c r="CP7" s="58">
        <v>0.0</v>
      </c>
      <c r="CQ7" s="58">
        <v>0.0</v>
      </c>
      <c r="CR7" s="58">
        <f t="shared" si="4"/>
        <v>0</v>
      </c>
      <c r="CS7" s="90">
        <v>0.0</v>
      </c>
      <c r="CT7" s="58">
        <v>0.0</v>
      </c>
      <c r="CU7" s="58">
        <v>0.0</v>
      </c>
      <c r="CV7" s="58">
        <v>0.0</v>
      </c>
      <c r="CW7" s="58">
        <f t="shared" si="5"/>
        <v>0</v>
      </c>
      <c r="CX7" s="90">
        <v>0.0</v>
      </c>
    </row>
    <row r="8" ht="15.75" customHeight="1">
      <c r="A8" s="58" t="s">
        <v>89</v>
      </c>
      <c r="B8" s="58">
        <v>87.0</v>
      </c>
      <c r="C8" s="58">
        <v>384.0</v>
      </c>
      <c r="D8" s="58">
        <v>75.0</v>
      </c>
      <c r="E8" s="58">
        <v>201.0</v>
      </c>
      <c r="F8" s="90">
        <v>130.0</v>
      </c>
      <c r="G8" s="90">
        <v>1145.0</v>
      </c>
      <c r="H8" s="58">
        <v>0.0</v>
      </c>
      <c r="I8" s="58">
        <v>0.0</v>
      </c>
      <c r="J8" s="90">
        <v>0.0</v>
      </c>
      <c r="K8" s="90">
        <v>0.0</v>
      </c>
      <c r="L8" s="58">
        <v>209.0</v>
      </c>
      <c r="M8" s="58">
        <v>1110.0</v>
      </c>
      <c r="N8" s="58">
        <v>40.0</v>
      </c>
      <c r="O8" s="58">
        <v>169.0</v>
      </c>
      <c r="P8" s="90">
        <v>0.0</v>
      </c>
      <c r="Q8" s="90">
        <v>0.0</v>
      </c>
      <c r="R8" s="58">
        <v>69.0</v>
      </c>
      <c r="S8" s="58">
        <v>260.0</v>
      </c>
      <c r="T8" s="58">
        <v>84.0</v>
      </c>
      <c r="U8" s="58">
        <v>6138.0</v>
      </c>
      <c r="V8" s="58">
        <v>0.0</v>
      </c>
      <c r="W8" s="58">
        <v>0.0</v>
      </c>
      <c r="X8" s="58">
        <v>0.0</v>
      </c>
      <c r="Y8" s="90">
        <v>0.0</v>
      </c>
      <c r="Z8" s="90">
        <v>15.0</v>
      </c>
      <c r="AA8" s="58">
        <v>24.0</v>
      </c>
      <c r="AB8" s="90">
        <v>0.0</v>
      </c>
      <c r="AC8" s="90">
        <v>0.0</v>
      </c>
      <c r="AD8" s="58">
        <v>2.0</v>
      </c>
      <c r="AE8" s="58">
        <v>21.0</v>
      </c>
      <c r="AF8" s="90">
        <v>0.0</v>
      </c>
      <c r="AG8" s="90">
        <v>0.0</v>
      </c>
      <c r="AH8" s="58">
        <v>368.0</v>
      </c>
      <c r="AI8" s="58">
        <v>9195.0</v>
      </c>
      <c r="AJ8" s="58">
        <v>95.0</v>
      </c>
      <c r="AK8" s="58">
        <v>339.0</v>
      </c>
      <c r="AL8" s="90">
        <v>22.0</v>
      </c>
      <c r="AM8" s="90">
        <v>323.0</v>
      </c>
      <c r="AN8" s="58">
        <v>7.0</v>
      </c>
      <c r="AO8" s="58">
        <v>8.0</v>
      </c>
      <c r="AP8" s="90">
        <v>0.0</v>
      </c>
      <c r="AQ8" s="90">
        <v>0.0</v>
      </c>
      <c r="AR8" s="58">
        <v>726.0</v>
      </c>
      <c r="AS8" s="58">
        <v>2189.0</v>
      </c>
      <c r="AT8" s="90">
        <v>997.0</v>
      </c>
      <c r="AU8" s="90">
        <v>19124.0</v>
      </c>
      <c r="AV8" s="58">
        <v>552.0</v>
      </c>
      <c r="AW8" s="58">
        <v>2248.0</v>
      </c>
      <c r="AX8" s="90">
        <v>524.0</v>
      </c>
      <c r="AY8" s="90">
        <v>8039.0</v>
      </c>
      <c r="AZ8" s="58">
        <v>201.0</v>
      </c>
      <c r="BA8" s="58">
        <v>439.0</v>
      </c>
      <c r="BB8" s="58">
        <v>600.0</v>
      </c>
      <c r="BC8" s="58">
        <v>1193.0</v>
      </c>
      <c r="BD8" s="90">
        <v>777.0</v>
      </c>
      <c r="BE8" s="90">
        <v>18184.0</v>
      </c>
      <c r="BF8" s="58">
        <v>68.0</v>
      </c>
      <c r="BG8" s="58">
        <v>125.0</v>
      </c>
      <c r="BH8" s="58">
        <v>454.0</v>
      </c>
      <c r="BI8" s="58">
        <v>1300.0</v>
      </c>
      <c r="BJ8" s="90">
        <v>132.0</v>
      </c>
      <c r="BK8" s="90">
        <v>409.0</v>
      </c>
      <c r="BL8" s="58">
        <v>258.0</v>
      </c>
      <c r="BM8" s="58">
        <v>841.0</v>
      </c>
      <c r="BN8" s="58">
        <v>18.0</v>
      </c>
      <c r="BO8" s="58">
        <v>67.0</v>
      </c>
      <c r="BP8" s="58">
        <v>0.0</v>
      </c>
      <c r="BQ8" s="58">
        <v>0.0</v>
      </c>
      <c r="BR8" s="58">
        <v>12.0</v>
      </c>
      <c r="BS8" s="58">
        <v>75.0</v>
      </c>
      <c r="BT8" s="58">
        <v>0.0</v>
      </c>
      <c r="BU8" s="58">
        <v>0.0</v>
      </c>
      <c r="BV8" s="90">
        <v>0.0</v>
      </c>
      <c r="BW8" s="90">
        <v>0.0</v>
      </c>
      <c r="BX8" s="58">
        <v>158.0</v>
      </c>
      <c r="BY8" s="58">
        <v>204.0</v>
      </c>
      <c r="BZ8" s="58">
        <v>11.0</v>
      </c>
      <c r="CA8" s="58">
        <f t="shared" si="1"/>
        <v>193</v>
      </c>
      <c r="CB8" s="90">
        <v>6719.0</v>
      </c>
      <c r="CC8" s="58">
        <v>11.0</v>
      </c>
      <c r="CD8" s="90">
        <v>46.0</v>
      </c>
      <c r="CE8" s="58">
        <v>0.0</v>
      </c>
      <c r="CF8" s="58">
        <v>0.0</v>
      </c>
      <c r="CG8" s="58">
        <v>0.0</v>
      </c>
      <c r="CH8" s="58">
        <f t="shared" si="2"/>
        <v>0</v>
      </c>
      <c r="CI8" s="90">
        <v>0.0</v>
      </c>
      <c r="CJ8" s="58">
        <v>0.0</v>
      </c>
      <c r="CK8" s="58">
        <v>0.0</v>
      </c>
      <c r="CL8" s="58">
        <v>0.0</v>
      </c>
      <c r="CM8" s="58">
        <f t="shared" si="3"/>
        <v>0</v>
      </c>
      <c r="CN8" s="90">
        <v>0.0</v>
      </c>
      <c r="CO8" s="58">
        <v>33.0</v>
      </c>
      <c r="CP8" s="58">
        <v>21.0</v>
      </c>
      <c r="CQ8" s="58">
        <v>0.0</v>
      </c>
      <c r="CR8" s="58">
        <f t="shared" si="4"/>
        <v>21</v>
      </c>
      <c r="CS8" s="90">
        <v>171.0</v>
      </c>
      <c r="CT8" s="58">
        <v>0.0</v>
      </c>
      <c r="CU8" s="58">
        <v>0.0</v>
      </c>
      <c r="CV8" s="58">
        <v>0.0</v>
      </c>
      <c r="CW8" s="58">
        <f t="shared" si="5"/>
        <v>0</v>
      </c>
      <c r="CX8" s="90">
        <v>0.0</v>
      </c>
    </row>
    <row r="9" ht="15.75" customHeight="1">
      <c r="A9" s="58" t="s">
        <v>73</v>
      </c>
      <c r="B9" s="58">
        <v>612.0</v>
      </c>
      <c r="C9" s="58">
        <v>4281.0</v>
      </c>
      <c r="D9" s="58">
        <v>105.0</v>
      </c>
      <c r="E9" s="58">
        <v>285.0</v>
      </c>
      <c r="F9" s="90">
        <v>173.0</v>
      </c>
      <c r="G9" s="90">
        <v>1360.0</v>
      </c>
      <c r="H9" s="58">
        <v>77.0</v>
      </c>
      <c r="I9" s="58">
        <v>2561.0</v>
      </c>
      <c r="J9" s="90">
        <v>310.0</v>
      </c>
      <c r="K9" s="90">
        <v>591.0</v>
      </c>
      <c r="L9" s="58">
        <v>1945.0</v>
      </c>
      <c r="M9" s="58">
        <v>21024.0</v>
      </c>
      <c r="N9" s="58">
        <v>253.0</v>
      </c>
      <c r="O9" s="58">
        <v>1422.0</v>
      </c>
      <c r="P9" s="90">
        <v>0.0</v>
      </c>
      <c r="Q9" s="90">
        <v>0.0</v>
      </c>
      <c r="R9" s="58">
        <v>536.0</v>
      </c>
      <c r="S9" s="58">
        <v>2381.0</v>
      </c>
      <c r="T9" s="58">
        <v>301.0</v>
      </c>
      <c r="U9" s="58">
        <v>63294.0</v>
      </c>
      <c r="V9" s="58">
        <v>86.0</v>
      </c>
      <c r="W9" s="58">
        <v>134.0</v>
      </c>
      <c r="X9" s="58">
        <v>0.0</v>
      </c>
      <c r="Y9" s="90">
        <v>0.0</v>
      </c>
      <c r="Z9" s="90">
        <v>490.0</v>
      </c>
      <c r="AA9" s="58">
        <v>1848.0</v>
      </c>
      <c r="AB9" s="90">
        <v>63.0</v>
      </c>
      <c r="AC9" s="90">
        <v>188.0</v>
      </c>
      <c r="AD9" s="58">
        <v>133.0</v>
      </c>
      <c r="AE9" s="58">
        <v>438.0</v>
      </c>
      <c r="AF9" s="90">
        <v>131.0</v>
      </c>
      <c r="AG9" s="90">
        <v>706.0</v>
      </c>
      <c r="AH9" s="58">
        <v>1880.0</v>
      </c>
      <c r="AI9" s="58">
        <v>62148.0</v>
      </c>
      <c r="AJ9" s="58">
        <v>1046.0</v>
      </c>
      <c r="AK9" s="58">
        <v>10104.0</v>
      </c>
      <c r="AL9" s="90">
        <v>301.0</v>
      </c>
      <c r="AM9" s="90">
        <v>15343.0</v>
      </c>
      <c r="AN9" s="58">
        <v>248.0</v>
      </c>
      <c r="AO9" s="58">
        <v>545.0</v>
      </c>
      <c r="AP9" s="90">
        <v>202.0</v>
      </c>
      <c r="AQ9" s="90">
        <v>1496.0</v>
      </c>
      <c r="AR9" s="58">
        <v>1684.0</v>
      </c>
      <c r="AS9" s="58">
        <v>5069.0</v>
      </c>
      <c r="AT9" s="90">
        <v>2755.0</v>
      </c>
      <c r="AU9" s="90">
        <v>48894.0</v>
      </c>
      <c r="AV9" s="58">
        <v>2035.0</v>
      </c>
      <c r="AW9" s="58">
        <v>9342.0</v>
      </c>
      <c r="AX9" s="90">
        <v>2024.0</v>
      </c>
      <c r="AY9" s="90">
        <v>45271.0</v>
      </c>
      <c r="AZ9" s="58">
        <v>661.0</v>
      </c>
      <c r="BA9" s="58">
        <v>1773.0</v>
      </c>
      <c r="BB9" s="58">
        <v>1168.0</v>
      </c>
      <c r="BC9" s="58">
        <v>2285.0</v>
      </c>
      <c r="BD9" s="90">
        <v>1733.0</v>
      </c>
      <c r="BE9" s="90">
        <v>42991.0</v>
      </c>
      <c r="BF9" s="58">
        <v>214.0</v>
      </c>
      <c r="BG9" s="58">
        <v>434.0</v>
      </c>
      <c r="BH9" s="58">
        <v>733.0</v>
      </c>
      <c r="BI9" s="58">
        <v>1744.0</v>
      </c>
      <c r="BJ9" s="90">
        <v>388.0</v>
      </c>
      <c r="BK9" s="90">
        <v>1891.0</v>
      </c>
      <c r="BL9" s="58">
        <v>652.0</v>
      </c>
      <c r="BM9" s="58">
        <v>1740.0</v>
      </c>
      <c r="BN9" s="58">
        <v>235.0</v>
      </c>
      <c r="BO9" s="58">
        <v>408.0</v>
      </c>
      <c r="BP9" s="58">
        <v>9.0</v>
      </c>
      <c r="BQ9" s="58">
        <v>25.0</v>
      </c>
      <c r="BR9" s="58">
        <v>111.0</v>
      </c>
      <c r="BS9" s="58">
        <v>434.0</v>
      </c>
      <c r="BT9" s="58">
        <v>1.0</v>
      </c>
      <c r="BU9" s="58">
        <v>2.0</v>
      </c>
      <c r="BV9" s="90">
        <v>0.0</v>
      </c>
      <c r="BW9" s="90">
        <v>0.0</v>
      </c>
      <c r="BX9" s="58">
        <v>811.0</v>
      </c>
      <c r="BY9" s="58">
        <v>2541.0</v>
      </c>
      <c r="BZ9" s="58">
        <v>327.0</v>
      </c>
      <c r="CA9" s="58">
        <f t="shared" si="1"/>
        <v>2214</v>
      </c>
      <c r="CB9" s="90">
        <v>39771.0</v>
      </c>
      <c r="CC9" s="58">
        <v>170.0</v>
      </c>
      <c r="CD9" s="90">
        <v>3698.0</v>
      </c>
      <c r="CE9" s="58">
        <v>231.0</v>
      </c>
      <c r="CF9" s="58">
        <v>5478.0</v>
      </c>
      <c r="CG9" s="58">
        <v>96.0</v>
      </c>
      <c r="CH9" s="58">
        <f t="shared" si="2"/>
        <v>5382</v>
      </c>
      <c r="CI9" s="90">
        <v>33929.0</v>
      </c>
      <c r="CJ9" s="58">
        <v>9.0</v>
      </c>
      <c r="CK9" s="58">
        <v>18.0</v>
      </c>
      <c r="CL9" s="58">
        <v>3.0</v>
      </c>
      <c r="CM9" s="58">
        <f t="shared" si="3"/>
        <v>15</v>
      </c>
      <c r="CN9" s="90">
        <v>177.0</v>
      </c>
      <c r="CO9" s="58">
        <v>8.0</v>
      </c>
      <c r="CP9" s="58">
        <v>4.0</v>
      </c>
      <c r="CQ9" s="58">
        <v>0.0</v>
      </c>
      <c r="CR9" s="58">
        <f t="shared" si="4"/>
        <v>4</v>
      </c>
      <c r="CS9" s="90">
        <v>8.0</v>
      </c>
      <c r="CT9" s="58">
        <v>15.0</v>
      </c>
      <c r="CU9" s="58">
        <v>11.0</v>
      </c>
      <c r="CV9" s="58">
        <v>0.0</v>
      </c>
      <c r="CW9" s="58">
        <f t="shared" si="5"/>
        <v>11</v>
      </c>
      <c r="CX9" s="90">
        <v>15.0</v>
      </c>
    </row>
    <row r="10" ht="15.75" customHeight="1">
      <c r="A10" s="58" t="s">
        <v>90</v>
      </c>
      <c r="B10" s="58">
        <v>927.0</v>
      </c>
      <c r="C10" s="58">
        <v>49833.0</v>
      </c>
      <c r="D10" s="58">
        <v>269.0</v>
      </c>
      <c r="E10" s="58">
        <v>747.0</v>
      </c>
      <c r="F10" s="90">
        <v>530.0</v>
      </c>
      <c r="G10" s="90">
        <v>8352.0</v>
      </c>
      <c r="H10" s="58">
        <v>0.0</v>
      </c>
      <c r="I10" s="58">
        <v>0.0</v>
      </c>
      <c r="J10" s="90">
        <v>0.0</v>
      </c>
      <c r="K10" s="90">
        <v>0.0</v>
      </c>
      <c r="L10" s="58">
        <v>0.0</v>
      </c>
      <c r="M10" s="58">
        <v>0.0</v>
      </c>
      <c r="N10" s="58">
        <v>0.0</v>
      </c>
      <c r="O10" s="58">
        <v>0.0</v>
      </c>
      <c r="P10" s="90">
        <v>0.0</v>
      </c>
      <c r="Q10" s="90">
        <v>0.0</v>
      </c>
      <c r="R10" s="58">
        <v>0.0</v>
      </c>
      <c r="S10" s="58">
        <v>0.0</v>
      </c>
      <c r="T10" s="58">
        <v>114.0</v>
      </c>
      <c r="U10" s="58">
        <v>4690.0</v>
      </c>
      <c r="V10" s="58">
        <v>0.0</v>
      </c>
      <c r="W10" s="58">
        <v>0.0</v>
      </c>
      <c r="X10" s="58">
        <v>0.0</v>
      </c>
      <c r="Y10" s="90">
        <v>0.0</v>
      </c>
      <c r="Z10" s="90">
        <v>0.0</v>
      </c>
      <c r="AA10" s="58">
        <v>0.0</v>
      </c>
      <c r="AB10" s="90">
        <v>0.0</v>
      </c>
      <c r="AC10" s="90">
        <v>0.0</v>
      </c>
      <c r="AD10" s="58">
        <v>0.0</v>
      </c>
      <c r="AE10" s="58">
        <v>0.0</v>
      </c>
      <c r="AF10" s="90">
        <v>0.0</v>
      </c>
      <c r="AG10" s="90">
        <v>0.0</v>
      </c>
      <c r="AH10" s="91">
        <v>7.0</v>
      </c>
      <c r="AI10" s="91">
        <v>7.0</v>
      </c>
      <c r="AJ10" s="58">
        <v>0.0</v>
      </c>
      <c r="AK10" s="58">
        <v>0.0</v>
      </c>
      <c r="AL10" s="90">
        <v>0.0</v>
      </c>
      <c r="AM10" s="90">
        <v>0.0</v>
      </c>
      <c r="AN10" s="58">
        <v>0.0</v>
      </c>
      <c r="AO10" s="58">
        <v>0.0</v>
      </c>
      <c r="AP10" s="90">
        <v>0.0</v>
      </c>
      <c r="AQ10" s="90">
        <v>0.0</v>
      </c>
      <c r="AR10" s="58">
        <v>791.0</v>
      </c>
      <c r="AS10" s="58">
        <v>2545.0</v>
      </c>
      <c r="AT10" s="90">
        <v>1071.0</v>
      </c>
      <c r="AU10" s="90">
        <v>17595.0</v>
      </c>
      <c r="AV10" s="58">
        <v>308.0</v>
      </c>
      <c r="AW10" s="58">
        <v>1769.0</v>
      </c>
      <c r="AX10" s="90">
        <v>563.0</v>
      </c>
      <c r="AY10" s="90">
        <v>8879.0</v>
      </c>
      <c r="AZ10" s="58">
        <v>110.0</v>
      </c>
      <c r="BA10" s="58">
        <v>353.0</v>
      </c>
      <c r="BB10" s="58">
        <v>275.0</v>
      </c>
      <c r="BC10" s="58">
        <v>577.0</v>
      </c>
      <c r="BD10" s="90">
        <v>302.0</v>
      </c>
      <c r="BE10" s="90">
        <v>6018.0</v>
      </c>
      <c r="BF10" s="58">
        <v>42.0</v>
      </c>
      <c r="BG10" s="58">
        <v>69.0</v>
      </c>
      <c r="BH10" s="58">
        <v>0.0</v>
      </c>
      <c r="BI10" s="58">
        <v>0.0</v>
      </c>
      <c r="BJ10" s="90">
        <v>0.0</v>
      </c>
      <c r="BK10" s="90">
        <v>0.0</v>
      </c>
      <c r="BL10" s="58">
        <v>372.0</v>
      </c>
      <c r="BM10" s="58">
        <v>1454.0</v>
      </c>
      <c r="BN10" s="58">
        <v>76.0</v>
      </c>
      <c r="BO10" s="58">
        <v>248.0</v>
      </c>
      <c r="BP10" s="58">
        <v>0.0</v>
      </c>
      <c r="BQ10" s="58">
        <v>0.0</v>
      </c>
      <c r="BR10" s="58">
        <v>0.0</v>
      </c>
      <c r="BS10" s="58">
        <v>0.0</v>
      </c>
      <c r="BT10" s="58">
        <v>14.0</v>
      </c>
      <c r="BU10" s="58">
        <v>28.0</v>
      </c>
      <c r="BV10" s="90">
        <v>0.0</v>
      </c>
      <c r="BW10" s="90">
        <v>0.0</v>
      </c>
      <c r="BX10" s="58">
        <v>0.0</v>
      </c>
      <c r="BY10" s="58">
        <v>0.0</v>
      </c>
      <c r="BZ10" s="58">
        <v>0.0</v>
      </c>
      <c r="CA10" s="58">
        <f t="shared" si="1"/>
        <v>0</v>
      </c>
      <c r="CB10" s="90">
        <v>0.0</v>
      </c>
      <c r="CC10" s="58">
        <v>0.0</v>
      </c>
      <c r="CD10" s="90">
        <v>0.0</v>
      </c>
      <c r="CE10" s="58">
        <v>0.0</v>
      </c>
      <c r="CF10" s="58">
        <v>0.0</v>
      </c>
      <c r="CG10" s="58">
        <v>0.0</v>
      </c>
      <c r="CH10" s="58">
        <f t="shared" si="2"/>
        <v>0</v>
      </c>
      <c r="CI10" s="90">
        <v>0.0</v>
      </c>
      <c r="CJ10" s="58">
        <v>0.0</v>
      </c>
      <c r="CK10" s="58">
        <v>0.0</v>
      </c>
      <c r="CL10" s="58">
        <v>0.0</v>
      </c>
      <c r="CM10" s="58">
        <f t="shared" si="3"/>
        <v>0</v>
      </c>
      <c r="CN10" s="90">
        <v>0.0</v>
      </c>
      <c r="CO10" s="58">
        <v>0.0</v>
      </c>
      <c r="CP10" s="58">
        <v>0.0</v>
      </c>
      <c r="CQ10" s="58">
        <v>0.0</v>
      </c>
      <c r="CR10" s="58">
        <f t="shared" si="4"/>
        <v>0</v>
      </c>
      <c r="CS10" s="90">
        <v>0.0</v>
      </c>
      <c r="CT10" s="58">
        <v>0.0</v>
      </c>
      <c r="CU10" s="58">
        <v>0.0</v>
      </c>
      <c r="CV10" s="58">
        <v>0.0</v>
      </c>
      <c r="CW10" s="58">
        <f t="shared" si="5"/>
        <v>0</v>
      </c>
      <c r="CX10" s="90">
        <v>0.0</v>
      </c>
    </row>
    <row r="11" ht="15.75" customHeight="1">
      <c r="A11" s="58" t="s">
        <v>91</v>
      </c>
      <c r="B11" s="58">
        <v>197.0</v>
      </c>
      <c r="C11" s="58">
        <v>519.0</v>
      </c>
      <c r="D11" s="58">
        <v>282.0</v>
      </c>
      <c r="E11" s="58">
        <v>772.0</v>
      </c>
      <c r="F11" s="90">
        <v>425.0</v>
      </c>
      <c r="G11" s="90">
        <v>8274.0</v>
      </c>
      <c r="H11" s="58">
        <v>562.0</v>
      </c>
      <c r="I11" s="58">
        <v>126323.0</v>
      </c>
      <c r="J11" s="90">
        <v>30861.0</v>
      </c>
      <c r="K11" s="90">
        <v>174880.0</v>
      </c>
      <c r="L11" s="58">
        <v>1922.0</v>
      </c>
      <c r="M11" s="58">
        <v>38243.0</v>
      </c>
      <c r="N11" s="58">
        <v>1123.0</v>
      </c>
      <c r="O11" s="58">
        <v>5514.0</v>
      </c>
      <c r="P11" s="90">
        <v>23.0</v>
      </c>
      <c r="Q11" s="90">
        <v>38.0</v>
      </c>
      <c r="R11" s="58">
        <v>1106.0</v>
      </c>
      <c r="S11" s="58">
        <v>5683.0</v>
      </c>
      <c r="T11" s="58">
        <v>200.0</v>
      </c>
      <c r="U11" s="58">
        <v>22093.0</v>
      </c>
      <c r="V11" s="58">
        <v>820.0</v>
      </c>
      <c r="W11" s="58">
        <v>2295.0</v>
      </c>
      <c r="X11" s="58">
        <v>331.0</v>
      </c>
      <c r="Y11" s="90">
        <v>17802.0</v>
      </c>
      <c r="Z11" s="90">
        <v>1536.0</v>
      </c>
      <c r="AA11" s="58">
        <v>14418.0</v>
      </c>
      <c r="AB11" s="90">
        <v>867.0</v>
      </c>
      <c r="AC11" s="90">
        <v>3016.0</v>
      </c>
      <c r="AD11" s="58">
        <v>1327.0</v>
      </c>
      <c r="AE11" s="58">
        <v>9546.0</v>
      </c>
      <c r="AF11" s="90">
        <v>3185.0</v>
      </c>
      <c r="AG11" s="90">
        <v>37649.0</v>
      </c>
      <c r="AH11" s="58">
        <v>1795.0</v>
      </c>
      <c r="AI11" s="58">
        <v>182322.0</v>
      </c>
      <c r="AJ11" s="58">
        <v>1842.0</v>
      </c>
      <c r="AK11" s="58">
        <v>26185.0</v>
      </c>
      <c r="AL11" s="90">
        <v>950.0</v>
      </c>
      <c r="AM11" s="90">
        <v>4033.0</v>
      </c>
      <c r="AN11" s="58">
        <v>347.0</v>
      </c>
      <c r="AO11" s="58">
        <v>741.0</v>
      </c>
      <c r="AP11" s="90">
        <v>124.0</v>
      </c>
      <c r="AQ11" s="90">
        <v>1379.0</v>
      </c>
      <c r="AR11" s="58">
        <v>1074.0</v>
      </c>
      <c r="AS11" s="58">
        <v>2718.0</v>
      </c>
      <c r="AT11" s="90">
        <v>1427.0</v>
      </c>
      <c r="AU11" s="90">
        <v>19951.0</v>
      </c>
      <c r="AV11" s="58">
        <v>699.0</v>
      </c>
      <c r="AW11" s="58">
        <v>2009.0</v>
      </c>
      <c r="AX11" s="90">
        <v>385.0</v>
      </c>
      <c r="AY11" s="90">
        <v>10320.0</v>
      </c>
      <c r="AZ11" s="58">
        <v>158.0</v>
      </c>
      <c r="BA11" s="58">
        <v>588.0</v>
      </c>
      <c r="BB11" s="58">
        <v>568.0</v>
      </c>
      <c r="BC11" s="58">
        <v>1012.0</v>
      </c>
      <c r="BD11" s="90">
        <v>475.0</v>
      </c>
      <c r="BE11" s="90">
        <v>10850.0</v>
      </c>
      <c r="BF11" s="58">
        <v>596.0</v>
      </c>
      <c r="BG11" s="58">
        <v>2116.0</v>
      </c>
      <c r="BH11" s="58">
        <v>818.0</v>
      </c>
      <c r="BI11" s="58">
        <v>1902.0</v>
      </c>
      <c r="BJ11" s="90">
        <v>1137.0</v>
      </c>
      <c r="BK11" s="90">
        <v>5072.0</v>
      </c>
      <c r="BL11" s="58">
        <v>433.0</v>
      </c>
      <c r="BM11" s="58">
        <v>1313.0</v>
      </c>
      <c r="BN11" s="58">
        <v>82.0</v>
      </c>
      <c r="BO11" s="58">
        <v>353.0</v>
      </c>
      <c r="BP11" s="58">
        <v>178.0</v>
      </c>
      <c r="BQ11" s="58">
        <v>3128.0</v>
      </c>
      <c r="BR11" s="58">
        <v>31.0</v>
      </c>
      <c r="BS11" s="58">
        <v>168.0</v>
      </c>
      <c r="BT11" s="58">
        <v>0.0</v>
      </c>
      <c r="BU11" s="58">
        <v>0.0</v>
      </c>
      <c r="BV11" s="90">
        <v>0.0</v>
      </c>
      <c r="BW11" s="90">
        <v>0.0</v>
      </c>
      <c r="BX11" s="58">
        <v>1089.0</v>
      </c>
      <c r="BY11" s="58">
        <v>2311.0</v>
      </c>
      <c r="BZ11" s="58">
        <v>56.0</v>
      </c>
      <c r="CA11" s="58">
        <f t="shared" si="1"/>
        <v>2255</v>
      </c>
      <c r="CB11" s="90">
        <v>68201.0</v>
      </c>
      <c r="CC11" s="58">
        <v>262.0</v>
      </c>
      <c r="CD11" s="90">
        <v>2860.0</v>
      </c>
      <c r="CE11" s="58">
        <v>588.0</v>
      </c>
      <c r="CF11" s="58">
        <v>5125.0</v>
      </c>
      <c r="CG11" s="58">
        <v>270.0</v>
      </c>
      <c r="CH11" s="58">
        <f t="shared" si="2"/>
        <v>4855</v>
      </c>
      <c r="CI11" s="90">
        <v>26439.0</v>
      </c>
      <c r="CJ11" s="58">
        <v>0.0</v>
      </c>
      <c r="CK11" s="58">
        <v>0.0</v>
      </c>
      <c r="CL11" s="58">
        <v>0.0</v>
      </c>
      <c r="CM11" s="58">
        <f t="shared" si="3"/>
        <v>0</v>
      </c>
      <c r="CN11" s="90">
        <v>0.0</v>
      </c>
      <c r="CO11" s="58">
        <v>0.0</v>
      </c>
      <c r="CP11" s="58">
        <v>0.0</v>
      </c>
      <c r="CQ11" s="58">
        <v>0.0</v>
      </c>
      <c r="CR11" s="58">
        <f t="shared" si="4"/>
        <v>0</v>
      </c>
      <c r="CS11" s="90">
        <v>0.0</v>
      </c>
      <c r="CT11" s="58">
        <v>0.0</v>
      </c>
      <c r="CU11" s="58">
        <v>0.0</v>
      </c>
      <c r="CV11" s="58">
        <v>0.0</v>
      </c>
      <c r="CW11" s="58">
        <f t="shared" si="5"/>
        <v>0</v>
      </c>
      <c r="CX11" s="90">
        <v>0.0</v>
      </c>
    </row>
    <row r="12" ht="15.75" customHeight="1">
      <c r="A12" s="58" t="s">
        <v>92</v>
      </c>
      <c r="B12" s="58">
        <v>16.0</v>
      </c>
      <c r="C12" s="58">
        <v>16.0</v>
      </c>
      <c r="D12" s="58">
        <v>43.0</v>
      </c>
      <c r="E12" s="58">
        <v>128.0</v>
      </c>
      <c r="F12" s="90">
        <v>53.0</v>
      </c>
      <c r="G12" s="90">
        <v>1803.0</v>
      </c>
      <c r="H12" s="58">
        <v>0.0</v>
      </c>
      <c r="I12" s="58">
        <v>0.0</v>
      </c>
      <c r="J12" s="90">
        <v>0.0</v>
      </c>
      <c r="K12" s="90">
        <v>0.0</v>
      </c>
      <c r="L12" s="58">
        <v>688.0</v>
      </c>
      <c r="M12" s="58">
        <v>3382.0</v>
      </c>
      <c r="N12" s="58">
        <v>95.0</v>
      </c>
      <c r="O12" s="58">
        <v>200.0</v>
      </c>
      <c r="P12" s="90">
        <v>0.0</v>
      </c>
      <c r="Q12" s="90">
        <v>0.0</v>
      </c>
      <c r="R12" s="58">
        <v>351.0</v>
      </c>
      <c r="S12" s="58">
        <v>1356.0</v>
      </c>
      <c r="T12" s="58">
        <v>55.0</v>
      </c>
      <c r="U12" s="58">
        <v>8596.0</v>
      </c>
      <c r="V12" s="58">
        <v>27.0</v>
      </c>
      <c r="W12" s="58">
        <v>38.0</v>
      </c>
      <c r="X12" s="58">
        <v>0.0</v>
      </c>
      <c r="Y12" s="90">
        <v>0.0</v>
      </c>
      <c r="Z12" s="90">
        <v>248.0</v>
      </c>
      <c r="AA12" s="58">
        <v>843.0</v>
      </c>
      <c r="AB12" s="90">
        <v>4.0</v>
      </c>
      <c r="AC12" s="90">
        <v>20.0</v>
      </c>
      <c r="AD12" s="58">
        <v>0.0</v>
      </c>
      <c r="AE12" s="58">
        <v>0.0</v>
      </c>
      <c r="AF12" s="90">
        <v>0.0</v>
      </c>
      <c r="AG12" s="90">
        <v>0.0</v>
      </c>
      <c r="AH12" s="58">
        <v>706.0</v>
      </c>
      <c r="AI12" s="58">
        <v>6327.0</v>
      </c>
      <c r="AJ12" s="58">
        <v>443.0</v>
      </c>
      <c r="AK12" s="58">
        <v>1265.0</v>
      </c>
      <c r="AL12" s="90">
        <v>85.0</v>
      </c>
      <c r="AM12" s="90">
        <v>2737.0</v>
      </c>
      <c r="AN12" s="58">
        <v>121.0</v>
      </c>
      <c r="AO12" s="58">
        <v>232.0</v>
      </c>
      <c r="AP12" s="90">
        <v>92.0</v>
      </c>
      <c r="AQ12" s="90">
        <v>704.0</v>
      </c>
      <c r="AR12" s="58">
        <v>880.0</v>
      </c>
      <c r="AS12" s="58">
        <v>3629.0</v>
      </c>
      <c r="AT12" s="90">
        <v>1985.0</v>
      </c>
      <c r="AU12" s="90">
        <v>46087.0</v>
      </c>
      <c r="AV12" s="58">
        <v>791.0</v>
      </c>
      <c r="AW12" s="58">
        <v>2815.0</v>
      </c>
      <c r="AX12" s="90">
        <v>347.0</v>
      </c>
      <c r="AY12" s="90">
        <v>9748.0</v>
      </c>
      <c r="AZ12" s="58">
        <v>430.0</v>
      </c>
      <c r="BA12" s="58">
        <v>1029.0</v>
      </c>
      <c r="BB12" s="58">
        <v>359.0</v>
      </c>
      <c r="BC12" s="58">
        <v>870.0</v>
      </c>
      <c r="BD12" s="90">
        <v>454.0</v>
      </c>
      <c r="BE12" s="90">
        <v>12676.0</v>
      </c>
      <c r="BF12" s="58">
        <v>174.0</v>
      </c>
      <c r="BG12" s="58">
        <v>303.0</v>
      </c>
      <c r="BH12" s="58">
        <v>473.0</v>
      </c>
      <c r="BI12" s="58">
        <v>1645.0</v>
      </c>
      <c r="BJ12" s="90">
        <v>199.0</v>
      </c>
      <c r="BK12" s="90">
        <v>768.0</v>
      </c>
      <c r="BL12" s="58">
        <v>398.0</v>
      </c>
      <c r="BM12" s="58">
        <v>1461.0</v>
      </c>
      <c r="BN12" s="58">
        <v>54.0</v>
      </c>
      <c r="BO12" s="58">
        <v>100.0</v>
      </c>
      <c r="BP12" s="58">
        <v>57.0</v>
      </c>
      <c r="BQ12" s="58">
        <v>170.0</v>
      </c>
      <c r="BR12" s="58">
        <v>17.0</v>
      </c>
      <c r="BS12" s="58">
        <v>58.0</v>
      </c>
      <c r="BT12" s="58">
        <v>0.0</v>
      </c>
      <c r="BU12" s="58">
        <v>0.0</v>
      </c>
      <c r="BV12" s="90">
        <v>0.0</v>
      </c>
      <c r="BW12" s="90">
        <v>0.0</v>
      </c>
      <c r="BX12" s="58">
        <v>117.0</v>
      </c>
      <c r="BY12" s="58">
        <v>176.0</v>
      </c>
      <c r="BZ12" s="58">
        <v>6.0</v>
      </c>
      <c r="CA12" s="58">
        <f t="shared" si="1"/>
        <v>170</v>
      </c>
      <c r="CB12" s="90">
        <v>4518.0</v>
      </c>
      <c r="CC12" s="58">
        <v>41.0</v>
      </c>
      <c r="CD12" s="90">
        <v>1319.0</v>
      </c>
      <c r="CE12" s="58">
        <v>0.0</v>
      </c>
      <c r="CF12" s="58">
        <v>0.0</v>
      </c>
      <c r="CG12" s="58">
        <v>0.0</v>
      </c>
      <c r="CH12" s="58">
        <f t="shared" si="2"/>
        <v>0</v>
      </c>
      <c r="CI12" s="90">
        <v>0.0</v>
      </c>
      <c r="CJ12" s="58">
        <v>0.0</v>
      </c>
      <c r="CK12" s="58">
        <v>0.0</v>
      </c>
      <c r="CL12" s="58">
        <v>0.0</v>
      </c>
      <c r="CM12" s="58">
        <f t="shared" si="3"/>
        <v>0</v>
      </c>
      <c r="CN12" s="90">
        <v>0.0</v>
      </c>
      <c r="CO12" s="58">
        <v>6.0</v>
      </c>
      <c r="CP12" s="58">
        <v>6.0</v>
      </c>
      <c r="CQ12" s="58">
        <v>0.0</v>
      </c>
      <c r="CR12" s="58">
        <f t="shared" si="4"/>
        <v>6</v>
      </c>
      <c r="CS12" s="90">
        <v>39.0</v>
      </c>
      <c r="CT12" s="58">
        <v>0.0</v>
      </c>
      <c r="CU12" s="58">
        <v>0.0</v>
      </c>
      <c r="CV12" s="58">
        <v>0.0</v>
      </c>
      <c r="CW12" s="58">
        <f t="shared" si="5"/>
        <v>0</v>
      </c>
      <c r="CX12" s="90">
        <v>0.0</v>
      </c>
    </row>
    <row r="13" ht="15.75" customHeight="1">
      <c r="A13" s="58" t="s">
        <v>93</v>
      </c>
      <c r="B13" s="58">
        <v>172.0</v>
      </c>
      <c r="C13" s="58">
        <v>1563.0</v>
      </c>
      <c r="D13" s="58">
        <v>164.0</v>
      </c>
      <c r="E13" s="58">
        <v>827.0</v>
      </c>
      <c r="F13" s="90">
        <v>135.0</v>
      </c>
      <c r="G13" s="90">
        <v>575.0</v>
      </c>
      <c r="H13" s="58">
        <v>1445.0</v>
      </c>
      <c r="I13" s="58">
        <v>337539.0</v>
      </c>
      <c r="J13" s="90">
        <v>68994.0</v>
      </c>
      <c r="K13" s="90">
        <v>503411.0</v>
      </c>
      <c r="L13" s="58">
        <v>1257.0</v>
      </c>
      <c r="M13" s="58">
        <v>10807.0</v>
      </c>
      <c r="N13" s="58">
        <v>600.0</v>
      </c>
      <c r="O13" s="58">
        <v>2065.0</v>
      </c>
      <c r="P13" s="90">
        <v>467.0</v>
      </c>
      <c r="Q13" s="90">
        <v>270.0</v>
      </c>
      <c r="R13" s="58">
        <v>1015.0</v>
      </c>
      <c r="S13" s="58">
        <v>2767.0</v>
      </c>
      <c r="T13" s="58">
        <v>189.0</v>
      </c>
      <c r="U13" s="58">
        <v>56653.0</v>
      </c>
      <c r="V13" s="58">
        <v>588.0</v>
      </c>
      <c r="W13" s="58">
        <v>1070.0</v>
      </c>
      <c r="X13" s="58">
        <v>309.0</v>
      </c>
      <c r="Y13" s="90">
        <v>19768.0</v>
      </c>
      <c r="Z13" s="90">
        <v>914.0</v>
      </c>
      <c r="AA13" s="58">
        <v>3179.0</v>
      </c>
      <c r="AB13" s="90">
        <v>774.0</v>
      </c>
      <c r="AC13" s="90">
        <v>3222.0</v>
      </c>
      <c r="AD13" s="58">
        <v>1277.0</v>
      </c>
      <c r="AE13" s="58">
        <v>5311.0</v>
      </c>
      <c r="AF13" s="90">
        <v>1835.0</v>
      </c>
      <c r="AG13" s="90">
        <v>22936.0</v>
      </c>
      <c r="AH13" s="58">
        <v>1036.0</v>
      </c>
      <c r="AI13" s="58">
        <v>115506.0</v>
      </c>
      <c r="AJ13" s="58">
        <v>1401.0</v>
      </c>
      <c r="AK13" s="58">
        <v>8362.0</v>
      </c>
      <c r="AL13" s="90">
        <v>1600.0</v>
      </c>
      <c r="AM13" s="90">
        <v>18905.0</v>
      </c>
      <c r="AN13" s="58">
        <v>307.0</v>
      </c>
      <c r="AO13" s="58">
        <v>675.0</v>
      </c>
      <c r="AP13" s="90">
        <v>328.0</v>
      </c>
      <c r="AQ13" s="90">
        <v>3699.0</v>
      </c>
      <c r="AR13" s="58">
        <v>742.0</v>
      </c>
      <c r="AS13" s="58">
        <v>1624.0</v>
      </c>
      <c r="AT13" s="90">
        <v>789.0</v>
      </c>
      <c r="AU13" s="90">
        <v>10273.0</v>
      </c>
      <c r="AV13" s="58">
        <v>398.0</v>
      </c>
      <c r="AW13" s="58">
        <v>1236.0</v>
      </c>
      <c r="AX13" s="90">
        <v>205.0</v>
      </c>
      <c r="AY13" s="90">
        <v>10716.0</v>
      </c>
      <c r="AZ13" s="58">
        <v>113.0</v>
      </c>
      <c r="BA13" s="58">
        <v>218.0</v>
      </c>
      <c r="BB13" s="58">
        <v>432.0</v>
      </c>
      <c r="BC13" s="58">
        <v>888.0</v>
      </c>
      <c r="BD13" s="90">
        <v>585.0</v>
      </c>
      <c r="BE13" s="90">
        <v>18815.0</v>
      </c>
      <c r="BF13" s="58">
        <v>373.0</v>
      </c>
      <c r="BG13" s="58">
        <v>917.0</v>
      </c>
      <c r="BH13" s="58">
        <v>366.0</v>
      </c>
      <c r="BI13" s="58">
        <v>753.0</v>
      </c>
      <c r="BJ13" s="90">
        <v>284.0</v>
      </c>
      <c r="BK13" s="90">
        <v>1637.0</v>
      </c>
      <c r="BL13" s="58">
        <v>273.0</v>
      </c>
      <c r="BM13" s="58">
        <v>2420.0</v>
      </c>
      <c r="BN13" s="58">
        <v>272.0</v>
      </c>
      <c r="BO13" s="58">
        <v>1759.0</v>
      </c>
      <c r="BP13" s="58">
        <v>17.0</v>
      </c>
      <c r="BQ13" s="58">
        <v>63.0</v>
      </c>
      <c r="BR13" s="58">
        <v>99.0</v>
      </c>
      <c r="BS13" s="58">
        <v>1278.0</v>
      </c>
      <c r="BT13" s="58">
        <v>0.0</v>
      </c>
      <c r="BU13" s="58">
        <v>0.0</v>
      </c>
      <c r="BV13" s="90">
        <v>0.0</v>
      </c>
      <c r="BW13" s="90">
        <v>0.0</v>
      </c>
      <c r="BX13" s="58">
        <v>1386.0</v>
      </c>
      <c r="BY13" s="58">
        <v>4687.0</v>
      </c>
      <c r="BZ13" s="58">
        <v>1146.0</v>
      </c>
      <c r="CA13" s="58">
        <f t="shared" si="1"/>
        <v>3541</v>
      </c>
      <c r="CB13" s="90">
        <v>82009.0</v>
      </c>
      <c r="CC13" s="58">
        <v>91.0</v>
      </c>
      <c r="CD13" s="90">
        <v>956.0</v>
      </c>
      <c r="CE13" s="58">
        <v>457.0</v>
      </c>
      <c r="CF13" s="58">
        <v>654.0</v>
      </c>
      <c r="CG13" s="58">
        <v>54.0</v>
      </c>
      <c r="CH13" s="58">
        <f t="shared" si="2"/>
        <v>600</v>
      </c>
      <c r="CI13" s="90">
        <v>4710.0</v>
      </c>
      <c r="CJ13" s="58">
        <v>8.0</v>
      </c>
      <c r="CK13" s="58">
        <v>8.0</v>
      </c>
      <c r="CL13" s="58">
        <v>0.0</v>
      </c>
      <c r="CM13" s="58">
        <f t="shared" si="3"/>
        <v>8</v>
      </c>
      <c r="CN13" s="90">
        <v>201.0</v>
      </c>
      <c r="CO13" s="58">
        <v>8.0</v>
      </c>
      <c r="CP13" s="58">
        <v>4.0</v>
      </c>
      <c r="CQ13" s="58">
        <v>0.0</v>
      </c>
      <c r="CR13" s="58">
        <f t="shared" si="4"/>
        <v>4</v>
      </c>
      <c r="CS13" s="90">
        <v>8.0</v>
      </c>
      <c r="CT13" s="58">
        <v>0.0</v>
      </c>
      <c r="CU13" s="58">
        <v>0.0</v>
      </c>
      <c r="CV13" s="58">
        <v>0.0</v>
      </c>
      <c r="CW13" s="58">
        <f t="shared" si="5"/>
        <v>0</v>
      </c>
      <c r="CX13" s="90">
        <v>0.0</v>
      </c>
    </row>
    <row r="14" ht="15.75" customHeight="1">
      <c r="A14" s="58" t="s">
        <v>75</v>
      </c>
      <c r="B14" s="58">
        <v>0.0</v>
      </c>
      <c r="C14" s="58">
        <v>0.0</v>
      </c>
      <c r="D14" s="58">
        <v>0.0</v>
      </c>
      <c r="E14" s="58">
        <v>0.0</v>
      </c>
      <c r="F14" s="90">
        <v>0.0</v>
      </c>
      <c r="G14" s="90">
        <v>0.0</v>
      </c>
      <c r="H14" s="58">
        <v>4225.0</v>
      </c>
      <c r="I14" s="58">
        <v>1385134.0</v>
      </c>
      <c r="J14" s="90">
        <v>537543.0</v>
      </c>
      <c r="K14" s="90">
        <v>3292383.0</v>
      </c>
      <c r="L14" s="58">
        <v>889.0</v>
      </c>
      <c r="M14" s="58">
        <v>2994.0</v>
      </c>
      <c r="N14" s="58">
        <v>233.0</v>
      </c>
      <c r="O14" s="58">
        <v>857.0</v>
      </c>
      <c r="P14" s="90">
        <v>441.0</v>
      </c>
      <c r="Q14" s="90">
        <v>1444.0</v>
      </c>
      <c r="R14" s="58">
        <v>1739.0</v>
      </c>
      <c r="S14" s="58">
        <v>3831.0</v>
      </c>
      <c r="T14" s="58">
        <v>33.0</v>
      </c>
      <c r="U14" s="58">
        <v>10130.0</v>
      </c>
      <c r="V14" s="58">
        <v>570.0</v>
      </c>
      <c r="W14" s="58">
        <v>786.0</v>
      </c>
      <c r="X14" s="58">
        <v>534.0</v>
      </c>
      <c r="Y14" s="90">
        <v>39334.0</v>
      </c>
      <c r="Z14" s="90">
        <v>1108.0</v>
      </c>
      <c r="AA14" s="58">
        <v>7600.0</v>
      </c>
      <c r="AB14" s="90">
        <v>1627.0</v>
      </c>
      <c r="AC14" s="90">
        <v>7081.0</v>
      </c>
      <c r="AD14" s="58">
        <v>1742.0</v>
      </c>
      <c r="AE14" s="58">
        <v>5102.0</v>
      </c>
      <c r="AF14" s="90">
        <v>1477.0</v>
      </c>
      <c r="AG14" s="90">
        <v>25278.0</v>
      </c>
      <c r="AH14" s="58">
        <v>1080.0</v>
      </c>
      <c r="AI14" s="58">
        <v>71075.0</v>
      </c>
      <c r="AJ14" s="58">
        <v>1685.0</v>
      </c>
      <c r="AK14" s="58">
        <v>5229.0</v>
      </c>
      <c r="AL14" s="90">
        <v>766.0</v>
      </c>
      <c r="AM14" s="90">
        <v>9793.0</v>
      </c>
      <c r="AN14" s="58">
        <v>122.0</v>
      </c>
      <c r="AO14" s="58">
        <v>352.0</v>
      </c>
      <c r="AP14" s="90">
        <v>80.0</v>
      </c>
      <c r="AQ14" s="90">
        <v>772.0</v>
      </c>
      <c r="AR14" s="58">
        <v>833.0</v>
      </c>
      <c r="AS14" s="58">
        <v>1297.0</v>
      </c>
      <c r="AT14" s="90">
        <v>606.0</v>
      </c>
      <c r="AU14" s="90">
        <v>8274.0</v>
      </c>
      <c r="AV14" s="58">
        <v>302.0</v>
      </c>
      <c r="AW14" s="58">
        <v>512.0</v>
      </c>
      <c r="AX14" s="90">
        <v>161.0</v>
      </c>
      <c r="AY14" s="90">
        <v>6885.0</v>
      </c>
      <c r="AZ14" s="58">
        <v>78.0</v>
      </c>
      <c r="BA14" s="58">
        <v>96.0</v>
      </c>
      <c r="BB14" s="58">
        <v>143.0</v>
      </c>
      <c r="BC14" s="58">
        <v>189.0</v>
      </c>
      <c r="BD14" s="90">
        <v>125.0</v>
      </c>
      <c r="BE14" s="90">
        <v>1776.0</v>
      </c>
      <c r="BF14" s="58">
        <v>137.0</v>
      </c>
      <c r="BG14" s="58">
        <v>183.0</v>
      </c>
      <c r="BH14" s="58">
        <v>455.0</v>
      </c>
      <c r="BI14" s="58">
        <v>1112.0</v>
      </c>
      <c r="BJ14" s="90">
        <v>391.0</v>
      </c>
      <c r="BK14" s="90">
        <v>1416.0</v>
      </c>
      <c r="BL14" s="58">
        <v>123.0</v>
      </c>
      <c r="BM14" s="58">
        <v>214.0</v>
      </c>
      <c r="BN14" s="58">
        <v>47.0</v>
      </c>
      <c r="BO14" s="58">
        <v>78.0</v>
      </c>
      <c r="BP14" s="58">
        <v>0.0</v>
      </c>
      <c r="BQ14" s="58">
        <v>0.0</v>
      </c>
      <c r="BR14" s="58">
        <v>45.0</v>
      </c>
      <c r="BS14" s="58">
        <v>45.0</v>
      </c>
      <c r="BT14" s="58">
        <v>0.0</v>
      </c>
      <c r="BU14" s="58">
        <v>0.0</v>
      </c>
      <c r="BV14" s="90">
        <v>0.0</v>
      </c>
      <c r="BW14" s="90">
        <v>0.0</v>
      </c>
      <c r="BX14" s="58">
        <v>3673.0</v>
      </c>
      <c r="BY14" s="58">
        <v>8904.0</v>
      </c>
      <c r="BZ14" s="58">
        <v>809.0</v>
      </c>
      <c r="CA14" s="58">
        <f t="shared" si="1"/>
        <v>8095</v>
      </c>
      <c r="CB14" s="90">
        <v>270331.0</v>
      </c>
      <c r="CC14" s="58">
        <v>184.0</v>
      </c>
      <c r="CD14" s="90">
        <v>2957.0</v>
      </c>
      <c r="CE14" s="58">
        <v>359.0</v>
      </c>
      <c r="CF14" s="58">
        <v>551.0</v>
      </c>
      <c r="CG14" s="58">
        <v>29.0</v>
      </c>
      <c r="CH14" s="58">
        <f t="shared" si="2"/>
        <v>522</v>
      </c>
      <c r="CI14" s="90">
        <v>5364.0</v>
      </c>
      <c r="CJ14" s="58">
        <v>0.0</v>
      </c>
      <c r="CK14" s="58">
        <v>0.0</v>
      </c>
      <c r="CL14" s="58">
        <v>0.0</v>
      </c>
      <c r="CM14" s="58">
        <f t="shared" si="3"/>
        <v>0</v>
      </c>
      <c r="CN14" s="90">
        <v>0.0</v>
      </c>
      <c r="CO14" s="58">
        <v>0.0</v>
      </c>
      <c r="CP14" s="58">
        <v>0.0</v>
      </c>
      <c r="CQ14" s="58">
        <v>0.0</v>
      </c>
      <c r="CR14" s="58">
        <f t="shared" si="4"/>
        <v>0</v>
      </c>
      <c r="CS14" s="90">
        <v>0.0</v>
      </c>
      <c r="CT14" s="58">
        <v>0.0</v>
      </c>
      <c r="CU14" s="58">
        <v>0.0</v>
      </c>
      <c r="CV14" s="58">
        <v>0.0</v>
      </c>
      <c r="CW14" s="58">
        <f t="shared" si="5"/>
        <v>0</v>
      </c>
      <c r="CX14" s="90">
        <v>0.0</v>
      </c>
    </row>
    <row r="15" ht="15.75" customHeight="1">
      <c r="A15" s="58" t="s">
        <v>101</v>
      </c>
      <c r="B15" s="58">
        <v>0.0</v>
      </c>
      <c r="C15" s="58">
        <v>0.0</v>
      </c>
      <c r="D15" s="58">
        <v>0.0</v>
      </c>
      <c r="E15" s="58">
        <v>0.0</v>
      </c>
      <c r="F15" s="90">
        <v>0.0</v>
      </c>
      <c r="G15" s="90">
        <v>0.0</v>
      </c>
      <c r="H15" s="58">
        <v>2162.0</v>
      </c>
      <c r="I15" s="58">
        <v>1695333.0</v>
      </c>
      <c r="J15" s="90">
        <v>466293.0</v>
      </c>
      <c r="K15" s="90">
        <v>2082295.0</v>
      </c>
      <c r="L15" s="58">
        <v>924.0</v>
      </c>
      <c r="M15" s="58">
        <v>5196.0</v>
      </c>
      <c r="N15" s="58">
        <v>298.0</v>
      </c>
      <c r="O15" s="58">
        <v>1265.0</v>
      </c>
      <c r="P15" s="90">
        <v>127.0</v>
      </c>
      <c r="Q15" s="90">
        <v>353.0</v>
      </c>
      <c r="R15" s="58">
        <v>1282.0</v>
      </c>
      <c r="S15" s="58">
        <v>4376.0</v>
      </c>
      <c r="T15" s="58">
        <v>33.0</v>
      </c>
      <c r="U15" s="58">
        <v>107.0</v>
      </c>
      <c r="V15" s="58">
        <v>643.0</v>
      </c>
      <c r="W15" s="58">
        <v>1034.0</v>
      </c>
      <c r="X15" s="58">
        <v>660.0</v>
      </c>
      <c r="Y15" s="90">
        <v>52262.0</v>
      </c>
      <c r="Z15" s="90">
        <v>1321.0</v>
      </c>
      <c r="AA15" s="58">
        <v>9773.0</v>
      </c>
      <c r="AB15" s="90">
        <v>2276.0</v>
      </c>
      <c r="AC15" s="90">
        <v>13550.0</v>
      </c>
      <c r="AD15" s="58">
        <v>2200.0</v>
      </c>
      <c r="AE15" s="58">
        <v>10701.0</v>
      </c>
      <c r="AF15" s="90">
        <v>6581.0</v>
      </c>
      <c r="AG15" s="90">
        <v>85856.0</v>
      </c>
      <c r="AH15" s="58">
        <v>679.0</v>
      </c>
      <c r="AI15" s="58">
        <v>34454.0</v>
      </c>
      <c r="AJ15" s="58">
        <v>2019.0</v>
      </c>
      <c r="AK15" s="58">
        <v>10324.0</v>
      </c>
      <c r="AL15" s="90">
        <v>2446.0</v>
      </c>
      <c r="AM15" s="90">
        <v>20076.0</v>
      </c>
      <c r="AN15" s="58">
        <v>828.0</v>
      </c>
      <c r="AO15" s="58">
        <v>3366.0</v>
      </c>
      <c r="AP15" s="90">
        <v>2177.0</v>
      </c>
      <c r="AQ15" s="90">
        <v>18820.0</v>
      </c>
      <c r="AR15" s="58">
        <v>479.0</v>
      </c>
      <c r="AS15" s="58">
        <v>840.0</v>
      </c>
      <c r="AT15" s="90">
        <v>426.0</v>
      </c>
      <c r="AU15" s="90">
        <v>7946.0</v>
      </c>
      <c r="AV15" s="58">
        <v>285.0</v>
      </c>
      <c r="AW15" s="58">
        <v>484.0</v>
      </c>
      <c r="AX15" s="90">
        <v>115.0</v>
      </c>
      <c r="AY15" s="90">
        <v>3958.0</v>
      </c>
      <c r="AZ15" s="58">
        <v>59.0</v>
      </c>
      <c r="BA15" s="58">
        <v>168.0</v>
      </c>
      <c r="BB15" s="58">
        <v>250.0</v>
      </c>
      <c r="BC15" s="58">
        <v>549.0</v>
      </c>
      <c r="BD15" s="90">
        <v>363.0</v>
      </c>
      <c r="BE15" s="90">
        <v>6973.0</v>
      </c>
      <c r="BF15" s="58">
        <v>176.0</v>
      </c>
      <c r="BG15" s="58">
        <v>422.0</v>
      </c>
      <c r="BH15" s="58">
        <v>190.0</v>
      </c>
      <c r="BI15" s="58">
        <v>1071.0</v>
      </c>
      <c r="BJ15" s="90">
        <v>69.0</v>
      </c>
      <c r="BK15" s="90">
        <v>892.0</v>
      </c>
      <c r="BL15" s="58">
        <v>98.0</v>
      </c>
      <c r="BM15" s="58">
        <v>369.0</v>
      </c>
      <c r="BN15" s="58">
        <v>25.0</v>
      </c>
      <c r="BO15" s="58">
        <v>50.0</v>
      </c>
      <c r="BP15" s="58">
        <v>0.0</v>
      </c>
      <c r="BQ15" s="58">
        <v>0.0</v>
      </c>
      <c r="BR15" s="58">
        <v>40.0</v>
      </c>
      <c r="BS15" s="58">
        <v>146.0</v>
      </c>
      <c r="BT15" s="58">
        <v>0.0</v>
      </c>
      <c r="BU15" s="58">
        <v>0.0</v>
      </c>
      <c r="BV15" s="90">
        <v>0.0</v>
      </c>
      <c r="BW15" s="90">
        <v>0.0</v>
      </c>
      <c r="BX15" s="58">
        <v>2540.0</v>
      </c>
      <c r="BY15" s="58">
        <v>7008.0</v>
      </c>
      <c r="BZ15" s="58">
        <v>324.0</v>
      </c>
      <c r="CA15" s="58">
        <f t="shared" si="1"/>
        <v>6684</v>
      </c>
      <c r="CB15" s="90">
        <v>187922.0</v>
      </c>
      <c r="CC15" s="58">
        <v>110.0</v>
      </c>
      <c r="CD15" s="90">
        <v>922.0</v>
      </c>
      <c r="CE15" s="58">
        <v>480.0</v>
      </c>
      <c r="CF15" s="58">
        <v>674.0</v>
      </c>
      <c r="CG15" s="58">
        <v>10.0</v>
      </c>
      <c r="CH15" s="58">
        <f t="shared" si="2"/>
        <v>664</v>
      </c>
      <c r="CI15" s="90">
        <v>7148.0</v>
      </c>
      <c r="CJ15" s="58">
        <v>0.0</v>
      </c>
      <c r="CK15" s="58">
        <v>0.0</v>
      </c>
      <c r="CL15" s="58">
        <v>0.0</v>
      </c>
      <c r="CM15" s="58">
        <f t="shared" si="3"/>
        <v>0</v>
      </c>
      <c r="CN15" s="90">
        <v>0.0</v>
      </c>
      <c r="CO15" s="58">
        <v>8.0</v>
      </c>
      <c r="CP15" s="58">
        <v>8.0</v>
      </c>
      <c r="CQ15" s="58">
        <v>0.0</v>
      </c>
      <c r="CR15" s="58">
        <f t="shared" si="4"/>
        <v>8</v>
      </c>
      <c r="CS15" s="90">
        <v>40.0</v>
      </c>
      <c r="CT15" s="58">
        <v>0.0</v>
      </c>
      <c r="CU15" s="58">
        <v>0.0</v>
      </c>
      <c r="CV15" s="58">
        <v>0.0</v>
      </c>
      <c r="CW15" s="58">
        <f t="shared" si="5"/>
        <v>0</v>
      </c>
      <c r="CX15" s="90">
        <v>0.0</v>
      </c>
    </row>
    <row r="16" ht="15.75" customHeight="1">
      <c r="A16" s="58" t="s">
        <v>95</v>
      </c>
      <c r="B16" s="58">
        <v>789.0</v>
      </c>
      <c r="C16" s="58">
        <v>33432.0</v>
      </c>
      <c r="D16" s="58">
        <v>158.0</v>
      </c>
      <c r="E16" s="58">
        <v>301.0</v>
      </c>
      <c r="F16" s="90">
        <v>6.0</v>
      </c>
      <c r="G16" s="90">
        <v>150.0</v>
      </c>
      <c r="H16" s="58">
        <v>0.0</v>
      </c>
      <c r="I16" s="58">
        <v>0.0</v>
      </c>
      <c r="J16" s="90">
        <v>0.0</v>
      </c>
      <c r="K16" s="90">
        <v>0.0</v>
      </c>
      <c r="L16" s="58">
        <v>0.0</v>
      </c>
      <c r="M16" s="58">
        <v>0.0</v>
      </c>
      <c r="N16" s="58">
        <v>0.0</v>
      </c>
      <c r="O16" s="58">
        <v>0.0</v>
      </c>
      <c r="P16" s="90">
        <v>0.0</v>
      </c>
      <c r="Q16" s="90">
        <v>0.0</v>
      </c>
      <c r="R16" s="58">
        <v>0.0</v>
      </c>
      <c r="S16" s="58">
        <v>0.0</v>
      </c>
      <c r="T16" s="58">
        <v>25.0</v>
      </c>
      <c r="U16" s="58">
        <v>62.0</v>
      </c>
      <c r="V16" s="58">
        <v>0.0</v>
      </c>
      <c r="W16" s="58">
        <v>0.0</v>
      </c>
      <c r="X16" s="58">
        <v>0.0</v>
      </c>
      <c r="Y16" s="90">
        <v>0.0</v>
      </c>
      <c r="Z16" s="90">
        <v>0.0</v>
      </c>
      <c r="AA16" s="58">
        <v>0.0</v>
      </c>
      <c r="AB16" s="90">
        <v>0.0</v>
      </c>
      <c r="AC16" s="90">
        <v>0.0</v>
      </c>
      <c r="AD16" s="58">
        <v>0.0</v>
      </c>
      <c r="AE16" s="58">
        <v>0.0</v>
      </c>
      <c r="AF16" s="90">
        <v>0.0</v>
      </c>
      <c r="AG16" s="90">
        <v>0.0</v>
      </c>
      <c r="AH16" s="91">
        <v>25.0</v>
      </c>
      <c r="AI16" s="91">
        <v>37.0</v>
      </c>
      <c r="AJ16" s="58">
        <v>0.0</v>
      </c>
      <c r="AK16" s="58">
        <v>0.0</v>
      </c>
      <c r="AL16" s="90">
        <v>0.0</v>
      </c>
      <c r="AM16" s="90">
        <v>0.0</v>
      </c>
      <c r="AN16" s="58">
        <v>0.0</v>
      </c>
      <c r="AO16" s="58">
        <v>0.0</v>
      </c>
      <c r="AP16" s="90">
        <v>0.0</v>
      </c>
      <c r="AQ16" s="90">
        <v>0.0</v>
      </c>
      <c r="AR16" s="58">
        <v>556.0</v>
      </c>
      <c r="AS16" s="58">
        <v>1804.0</v>
      </c>
      <c r="AT16" s="90">
        <v>505.0</v>
      </c>
      <c r="AU16" s="90">
        <v>9506.0</v>
      </c>
      <c r="AV16" s="58">
        <v>459.0</v>
      </c>
      <c r="AW16" s="58">
        <v>1390.0</v>
      </c>
      <c r="AX16" s="90">
        <v>0.0</v>
      </c>
      <c r="AY16" s="90">
        <v>0.0</v>
      </c>
      <c r="AZ16" s="58">
        <v>168.0</v>
      </c>
      <c r="BA16" s="58">
        <v>310.0</v>
      </c>
      <c r="BB16" s="58">
        <v>223.0</v>
      </c>
      <c r="BC16" s="58">
        <v>535.0</v>
      </c>
      <c r="BD16" s="90">
        <v>117.0</v>
      </c>
      <c r="BE16" s="90">
        <v>2793.0</v>
      </c>
      <c r="BF16" s="58">
        <v>6.0</v>
      </c>
      <c r="BG16" s="58">
        <v>31.0</v>
      </c>
      <c r="BH16" s="58">
        <v>12.0</v>
      </c>
      <c r="BI16" s="58">
        <v>25.0</v>
      </c>
      <c r="BJ16" s="90">
        <v>0.0</v>
      </c>
      <c r="BK16" s="90">
        <v>0.0</v>
      </c>
      <c r="BL16" s="58">
        <v>378.0</v>
      </c>
      <c r="BM16" s="58">
        <v>1239.0</v>
      </c>
      <c r="BN16" s="58">
        <v>58.0</v>
      </c>
      <c r="BO16" s="58">
        <v>114.0</v>
      </c>
      <c r="BP16" s="58">
        <v>12.0</v>
      </c>
      <c r="BQ16" s="58">
        <v>12.0</v>
      </c>
      <c r="BR16" s="58">
        <v>1.0</v>
      </c>
      <c r="BS16" s="58">
        <v>1.0</v>
      </c>
      <c r="BT16" s="58">
        <v>52.0</v>
      </c>
      <c r="BU16" s="58">
        <v>66.0</v>
      </c>
      <c r="BV16" s="90">
        <v>13.0</v>
      </c>
      <c r="BW16" s="90">
        <v>25.0</v>
      </c>
      <c r="BX16" s="58">
        <v>0.0</v>
      </c>
      <c r="BY16" s="58">
        <v>0.0</v>
      </c>
      <c r="BZ16" s="58">
        <v>0.0</v>
      </c>
      <c r="CA16" s="58">
        <f t="shared" si="1"/>
        <v>0</v>
      </c>
      <c r="CB16" s="90">
        <v>0.0</v>
      </c>
      <c r="CC16" s="58">
        <v>0.0</v>
      </c>
      <c r="CD16" s="90">
        <v>0.0</v>
      </c>
      <c r="CE16" s="58">
        <v>0.0</v>
      </c>
      <c r="CF16" s="58">
        <v>0.0</v>
      </c>
      <c r="CG16" s="58">
        <v>0.0</v>
      </c>
      <c r="CH16" s="58">
        <f t="shared" si="2"/>
        <v>0</v>
      </c>
      <c r="CI16" s="90">
        <v>0.0</v>
      </c>
      <c r="CJ16" s="58">
        <v>0.0</v>
      </c>
      <c r="CK16" s="58">
        <v>0.0</v>
      </c>
      <c r="CL16" s="58">
        <v>0.0</v>
      </c>
      <c r="CM16" s="58">
        <f t="shared" si="3"/>
        <v>0</v>
      </c>
      <c r="CN16" s="90">
        <v>0.0</v>
      </c>
      <c r="CO16" s="58">
        <v>13.0</v>
      </c>
      <c r="CP16" s="58">
        <v>86.0</v>
      </c>
      <c r="CQ16" s="58">
        <v>11.0</v>
      </c>
      <c r="CR16" s="58">
        <f t="shared" si="4"/>
        <v>75</v>
      </c>
      <c r="CS16" s="90">
        <v>675.0</v>
      </c>
      <c r="CT16" s="58">
        <v>0.0</v>
      </c>
      <c r="CU16" s="58">
        <v>0.0</v>
      </c>
      <c r="CV16" s="58">
        <v>0.0</v>
      </c>
      <c r="CW16" s="58">
        <f t="shared" si="5"/>
        <v>0</v>
      </c>
      <c r="CX16" s="90">
        <v>0.0</v>
      </c>
    </row>
    <row r="17" ht="15.75" customHeight="1">
      <c r="A17" s="58" t="s">
        <v>70</v>
      </c>
      <c r="B17" s="58">
        <v>381.0</v>
      </c>
      <c r="C17" s="58">
        <v>1778.0</v>
      </c>
      <c r="D17" s="58">
        <v>98.0</v>
      </c>
      <c r="E17" s="58">
        <v>209.0</v>
      </c>
      <c r="F17" s="90">
        <v>29.0</v>
      </c>
      <c r="G17" s="90">
        <v>343.0</v>
      </c>
      <c r="H17" s="58">
        <v>0.0</v>
      </c>
      <c r="I17" s="58">
        <v>0.0</v>
      </c>
      <c r="J17" s="90">
        <v>0.0</v>
      </c>
      <c r="K17" s="90">
        <v>0.0</v>
      </c>
      <c r="L17" s="58">
        <v>810.0</v>
      </c>
      <c r="M17" s="58">
        <v>7932.0</v>
      </c>
      <c r="N17" s="58">
        <v>70.0</v>
      </c>
      <c r="O17" s="58">
        <v>221.0</v>
      </c>
      <c r="P17" s="90">
        <v>0.0</v>
      </c>
      <c r="Q17" s="90">
        <v>0.0</v>
      </c>
      <c r="R17" s="58">
        <v>257.0</v>
      </c>
      <c r="S17" s="58">
        <v>749.0</v>
      </c>
      <c r="T17" s="58">
        <v>108.0</v>
      </c>
      <c r="U17" s="58">
        <v>44846.0</v>
      </c>
      <c r="V17" s="58">
        <v>11.0</v>
      </c>
      <c r="W17" s="58">
        <v>32.0</v>
      </c>
      <c r="X17" s="58">
        <v>0.0</v>
      </c>
      <c r="Y17" s="90">
        <v>0.0</v>
      </c>
      <c r="Z17" s="90">
        <v>106.0</v>
      </c>
      <c r="AA17" s="58">
        <v>1560.0</v>
      </c>
      <c r="AB17" s="90">
        <v>0.0</v>
      </c>
      <c r="AC17" s="90">
        <v>0.0</v>
      </c>
      <c r="AD17" s="58">
        <v>0.0</v>
      </c>
      <c r="AE17" s="58">
        <v>0.0</v>
      </c>
      <c r="AF17" s="90">
        <v>0.0</v>
      </c>
      <c r="AG17" s="90">
        <v>0.0</v>
      </c>
      <c r="AH17" s="58">
        <v>918.0</v>
      </c>
      <c r="AI17" s="58">
        <v>7077.0</v>
      </c>
      <c r="AJ17" s="58">
        <v>499.0</v>
      </c>
      <c r="AK17" s="58">
        <v>3069.0</v>
      </c>
      <c r="AL17" s="90">
        <v>1089.0</v>
      </c>
      <c r="AM17" s="90">
        <v>8539.0</v>
      </c>
      <c r="AN17" s="58">
        <v>92.0</v>
      </c>
      <c r="AO17" s="58">
        <v>174.0</v>
      </c>
      <c r="AP17" s="90">
        <v>10.0</v>
      </c>
      <c r="AQ17" s="90">
        <v>101.0</v>
      </c>
      <c r="AR17" s="58">
        <v>1632.0</v>
      </c>
      <c r="AS17" s="58">
        <v>4660.0</v>
      </c>
      <c r="AT17" s="90">
        <v>3124.0</v>
      </c>
      <c r="AU17" s="90">
        <v>29913.0</v>
      </c>
      <c r="AV17" s="58">
        <v>1209.0</v>
      </c>
      <c r="AW17" s="58">
        <v>5952.0</v>
      </c>
      <c r="AX17" s="90">
        <v>1229.0</v>
      </c>
      <c r="AY17" s="90">
        <v>12030.0</v>
      </c>
      <c r="AZ17" s="58">
        <v>308.0</v>
      </c>
      <c r="BA17" s="58">
        <v>663.0</v>
      </c>
      <c r="BB17" s="58">
        <v>941.0</v>
      </c>
      <c r="BC17" s="58">
        <v>1376.0</v>
      </c>
      <c r="BD17" s="90">
        <v>1077.0</v>
      </c>
      <c r="BE17" s="90">
        <v>33247.0</v>
      </c>
      <c r="BF17" s="58">
        <v>93.0</v>
      </c>
      <c r="BG17" s="58">
        <v>1174.0</v>
      </c>
      <c r="BH17" s="58">
        <v>261.0</v>
      </c>
      <c r="BI17" s="58">
        <v>374.0</v>
      </c>
      <c r="BJ17" s="90">
        <v>136.0</v>
      </c>
      <c r="BK17" s="90">
        <v>774.0</v>
      </c>
      <c r="BL17" s="58">
        <v>725.0</v>
      </c>
      <c r="BM17" s="58">
        <v>2395.0</v>
      </c>
      <c r="BN17" s="58">
        <v>107.0</v>
      </c>
      <c r="BO17" s="58">
        <v>250.0</v>
      </c>
      <c r="BP17" s="58">
        <v>25.0</v>
      </c>
      <c r="BQ17" s="58">
        <v>32.0</v>
      </c>
      <c r="BR17" s="58">
        <v>17.0</v>
      </c>
      <c r="BS17" s="58">
        <v>17.0</v>
      </c>
      <c r="BT17" s="58">
        <v>10.0</v>
      </c>
      <c r="BU17" s="58">
        <v>19.0</v>
      </c>
      <c r="BV17" s="90">
        <v>0.0</v>
      </c>
      <c r="BW17" s="90">
        <v>0.0</v>
      </c>
      <c r="BX17" s="58">
        <v>358.0</v>
      </c>
      <c r="BY17" s="58">
        <v>469.0</v>
      </c>
      <c r="BZ17" s="58">
        <v>0.0</v>
      </c>
      <c r="CA17" s="58">
        <f t="shared" si="1"/>
        <v>469</v>
      </c>
      <c r="CB17" s="90">
        <v>14126.0</v>
      </c>
      <c r="CC17" s="58">
        <v>0.0</v>
      </c>
      <c r="CD17" s="90">
        <v>0.0</v>
      </c>
      <c r="CE17" s="58">
        <v>10.0</v>
      </c>
      <c r="CF17" s="58">
        <v>5.0</v>
      </c>
      <c r="CG17" s="58">
        <v>0.0</v>
      </c>
      <c r="CH17" s="58">
        <f t="shared" si="2"/>
        <v>5</v>
      </c>
      <c r="CI17" s="90">
        <v>31.0</v>
      </c>
      <c r="CJ17" s="58">
        <v>0.0</v>
      </c>
      <c r="CK17" s="58">
        <v>0.0</v>
      </c>
      <c r="CL17" s="58">
        <v>0.0</v>
      </c>
      <c r="CM17" s="58">
        <f t="shared" si="3"/>
        <v>0</v>
      </c>
      <c r="CN17" s="90">
        <v>0.0</v>
      </c>
      <c r="CO17" s="58">
        <v>0.0</v>
      </c>
      <c r="CP17" s="58">
        <v>0.0</v>
      </c>
      <c r="CQ17" s="58">
        <v>0.0</v>
      </c>
      <c r="CR17" s="58">
        <f t="shared" si="4"/>
        <v>0</v>
      </c>
      <c r="CS17" s="90">
        <v>0.0</v>
      </c>
      <c r="CT17" s="58">
        <v>0.0</v>
      </c>
      <c r="CU17" s="58">
        <v>0.0</v>
      </c>
      <c r="CV17" s="58">
        <v>0.0</v>
      </c>
      <c r="CW17" s="58">
        <f t="shared" si="5"/>
        <v>0</v>
      </c>
      <c r="CX17" s="90">
        <v>0.0</v>
      </c>
    </row>
    <row r="18" ht="15.75" customHeight="1">
      <c r="A18" s="58" t="s">
        <v>96</v>
      </c>
      <c r="B18" s="58">
        <v>228.0</v>
      </c>
      <c r="C18" s="58">
        <v>1279.0</v>
      </c>
      <c r="D18" s="58">
        <v>6.0</v>
      </c>
      <c r="E18" s="58">
        <v>35.0</v>
      </c>
      <c r="F18" s="90">
        <v>0.0</v>
      </c>
      <c r="G18" s="90">
        <v>0.0</v>
      </c>
      <c r="H18" s="58">
        <v>0.0</v>
      </c>
      <c r="I18" s="58">
        <v>0.0</v>
      </c>
      <c r="J18" s="90">
        <v>0.0</v>
      </c>
      <c r="K18" s="90">
        <v>0.0</v>
      </c>
      <c r="L18" s="58">
        <v>208.0</v>
      </c>
      <c r="M18" s="58">
        <v>2171.0</v>
      </c>
      <c r="N18" s="58">
        <v>36.0</v>
      </c>
      <c r="O18" s="58">
        <v>60.0</v>
      </c>
      <c r="P18" s="90">
        <v>0.0</v>
      </c>
      <c r="Q18" s="90">
        <v>0.0</v>
      </c>
      <c r="R18" s="58">
        <v>173.0</v>
      </c>
      <c r="S18" s="58">
        <v>418.0</v>
      </c>
      <c r="T18" s="58">
        <v>35.0</v>
      </c>
      <c r="U18" s="58">
        <v>4181.0</v>
      </c>
      <c r="V18" s="58">
        <v>0.0</v>
      </c>
      <c r="W18" s="58">
        <v>0.0</v>
      </c>
      <c r="X18" s="58">
        <v>0.0</v>
      </c>
      <c r="Y18" s="90">
        <v>0.0</v>
      </c>
      <c r="Z18" s="90">
        <v>18.0</v>
      </c>
      <c r="AA18" s="58">
        <v>77.0</v>
      </c>
      <c r="AB18" s="90">
        <v>0.0</v>
      </c>
      <c r="AC18" s="90">
        <v>0.0</v>
      </c>
      <c r="AD18" s="58">
        <v>12.0</v>
      </c>
      <c r="AE18" s="58">
        <v>18.0</v>
      </c>
      <c r="AF18" s="90">
        <v>6.0</v>
      </c>
      <c r="AG18" s="90">
        <v>30.0</v>
      </c>
      <c r="AH18" s="58">
        <v>394.0</v>
      </c>
      <c r="AI18" s="58">
        <v>20694.0</v>
      </c>
      <c r="AJ18" s="58">
        <v>292.0</v>
      </c>
      <c r="AK18" s="58">
        <v>2058.0</v>
      </c>
      <c r="AL18" s="90">
        <v>172.0</v>
      </c>
      <c r="AM18" s="90">
        <v>2037.0</v>
      </c>
      <c r="AN18" s="58">
        <v>54.0</v>
      </c>
      <c r="AO18" s="58">
        <v>89.0</v>
      </c>
      <c r="AP18" s="90">
        <v>17.0</v>
      </c>
      <c r="AQ18" s="90">
        <v>175.0</v>
      </c>
      <c r="AR18" s="58">
        <v>512.0</v>
      </c>
      <c r="AS18" s="58">
        <v>1153.0</v>
      </c>
      <c r="AT18" s="90">
        <v>745.0</v>
      </c>
      <c r="AU18" s="90">
        <v>14495.0</v>
      </c>
      <c r="AV18" s="58">
        <v>367.0</v>
      </c>
      <c r="AW18" s="58">
        <v>1369.0</v>
      </c>
      <c r="AX18" s="90">
        <v>61.0</v>
      </c>
      <c r="AY18" s="90">
        <v>821.0</v>
      </c>
      <c r="AZ18" s="58">
        <v>24.0</v>
      </c>
      <c r="BA18" s="58">
        <v>55.0</v>
      </c>
      <c r="BB18" s="58">
        <v>276.0</v>
      </c>
      <c r="BC18" s="58">
        <v>433.0</v>
      </c>
      <c r="BD18" s="90">
        <v>252.0</v>
      </c>
      <c r="BE18" s="90">
        <v>6560.0</v>
      </c>
      <c r="BF18" s="58">
        <v>78.0</v>
      </c>
      <c r="BG18" s="58">
        <v>150.0</v>
      </c>
      <c r="BH18" s="58">
        <v>134.0</v>
      </c>
      <c r="BI18" s="58">
        <v>280.0</v>
      </c>
      <c r="BJ18" s="90">
        <v>83.0</v>
      </c>
      <c r="BK18" s="90">
        <v>421.0</v>
      </c>
      <c r="BL18" s="58">
        <v>179.0</v>
      </c>
      <c r="BM18" s="58">
        <v>595.0</v>
      </c>
      <c r="BN18" s="58">
        <v>36.0</v>
      </c>
      <c r="BO18" s="58">
        <v>197.0</v>
      </c>
      <c r="BP18" s="58">
        <v>0.0</v>
      </c>
      <c r="BQ18" s="58">
        <v>0.0</v>
      </c>
      <c r="BR18" s="58">
        <v>0.0</v>
      </c>
      <c r="BS18" s="58">
        <v>0.0</v>
      </c>
      <c r="BT18" s="58">
        <v>0.0</v>
      </c>
      <c r="BU18" s="58">
        <v>0.0</v>
      </c>
      <c r="BV18" s="90">
        <v>0.0</v>
      </c>
      <c r="BW18" s="90">
        <v>0.0</v>
      </c>
      <c r="BX18" s="58">
        <v>275.0</v>
      </c>
      <c r="BY18" s="58">
        <v>639.0</v>
      </c>
      <c r="BZ18" s="58">
        <v>18.0</v>
      </c>
      <c r="CA18" s="58">
        <f t="shared" si="1"/>
        <v>621</v>
      </c>
      <c r="CB18" s="90">
        <v>15439.0</v>
      </c>
      <c r="CC18" s="58">
        <v>24.0</v>
      </c>
      <c r="CD18" s="90">
        <v>118.0</v>
      </c>
      <c r="CE18" s="58">
        <v>0.0</v>
      </c>
      <c r="CF18" s="58">
        <v>0.0</v>
      </c>
      <c r="CG18" s="58">
        <v>0.0</v>
      </c>
      <c r="CH18" s="58">
        <f t="shared" si="2"/>
        <v>0</v>
      </c>
      <c r="CI18" s="90">
        <v>0.0</v>
      </c>
      <c r="CJ18" s="58">
        <v>6.0</v>
      </c>
      <c r="CK18" s="58">
        <v>56.0</v>
      </c>
      <c r="CL18" s="58">
        <v>0.0</v>
      </c>
      <c r="CM18" s="58">
        <f t="shared" si="3"/>
        <v>56</v>
      </c>
      <c r="CN18" s="90">
        <v>278.0</v>
      </c>
      <c r="CO18" s="58">
        <v>0.0</v>
      </c>
      <c r="CP18" s="58">
        <v>0.0</v>
      </c>
      <c r="CQ18" s="58">
        <v>0.0</v>
      </c>
      <c r="CR18" s="58">
        <f t="shared" si="4"/>
        <v>0</v>
      </c>
      <c r="CS18" s="90">
        <v>0.0</v>
      </c>
      <c r="CT18" s="58">
        <v>0.0</v>
      </c>
      <c r="CU18" s="58">
        <v>0.0</v>
      </c>
      <c r="CV18" s="58">
        <v>0.0</v>
      </c>
      <c r="CW18" s="58">
        <f t="shared" si="5"/>
        <v>0</v>
      </c>
      <c r="CX18" s="90">
        <v>0.0</v>
      </c>
    </row>
    <row r="19" ht="15.75" customHeight="1">
      <c r="A19" s="58" t="s">
        <v>97</v>
      </c>
      <c r="B19" s="58">
        <v>60.0</v>
      </c>
      <c r="C19" s="58">
        <v>112.0</v>
      </c>
      <c r="D19" s="58">
        <v>31.0</v>
      </c>
      <c r="E19" s="58">
        <v>42.0</v>
      </c>
      <c r="F19" s="90">
        <v>42.0</v>
      </c>
      <c r="G19" s="90">
        <v>655.0</v>
      </c>
      <c r="H19" s="58">
        <v>0.0</v>
      </c>
      <c r="I19" s="58">
        <v>0.0</v>
      </c>
      <c r="J19" s="90">
        <v>0.0</v>
      </c>
      <c r="K19" s="90">
        <v>0.0</v>
      </c>
      <c r="L19" s="58">
        <v>322.0</v>
      </c>
      <c r="M19" s="58">
        <v>3813.0</v>
      </c>
      <c r="N19" s="58">
        <v>46.0</v>
      </c>
      <c r="O19" s="58">
        <v>90.0</v>
      </c>
      <c r="P19" s="90">
        <v>0.0</v>
      </c>
      <c r="Q19" s="90">
        <v>0.0</v>
      </c>
      <c r="R19" s="58">
        <v>98.0</v>
      </c>
      <c r="S19" s="58">
        <v>248.0</v>
      </c>
      <c r="T19" s="58">
        <v>68.0</v>
      </c>
      <c r="U19" s="58">
        <v>9288.0</v>
      </c>
      <c r="V19" s="58">
        <v>10.0</v>
      </c>
      <c r="W19" s="58">
        <v>10.0</v>
      </c>
      <c r="X19" s="58">
        <v>0.0</v>
      </c>
      <c r="Y19" s="90">
        <v>0.0</v>
      </c>
      <c r="Z19" s="90">
        <v>186.0</v>
      </c>
      <c r="AA19" s="58">
        <v>1732.0</v>
      </c>
      <c r="AB19" s="90">
        <v>0.0</v>
      </c>
      <c r="AC19" s="90">
        <v>0.0</v>
      </c>
      <c r="AD19" s="58">
        <v>31.0</v>
      </c>
      <c r="AE19" s="58">
        <v>46.0</v>
      </c>
      <c r="AF19" s="90">
        <v>10.0</v>
      </c>
      <c r="AG19" s="90">
        <v>411.0</v>
      </c>
      <c r="AH19" s="58">
        <v>386.0</v>
      </c>
      <c r="AI19" s="58">
        <v>9683.0</v>
      </c>
      <c r="AJ19" s="58">
        <v>204.0</v>
      </c>
      <c r="AK19" s="58">
        <v>1778.0</v>
      </c>
      <c r="AL19" s="90">
        <v>5.0</v>
      </c>
      <c r="AM19" s="90">
        <v>10.0</v>
      </c>
      <c r="AN19" s="58">
        <v>20.0</v>
      </c>
      <c r="AO19" s="58">
        <v>46.0</v>
      </c>
      <c r="AP19" s="90">
        <v>10.0</v>
      </c>
      <c r="AQ19" s="90">
        <v>50.0</v>
      </c>
      <c r="AR19" s="58">
        <v>516.0</v>
      </c>
      <c r="AS19" s="58">
        <v>1731.0</v>
      </c>
      <c r="AT19" s="90">
        <v>555.0</v>
      </c>
      <c r="AU19" s="90">
        <v>8163.0</v>
      </c>
      <c r="AV19" s="58">
        <v>311.0</v>
      </c>
      <c r="AW19" s="58">
        <v>1033.0</v>
      </c>
      <c r="AX19" s="90">
        <v>441.0</v>
      </c>
      <c r="AY19" s="90">
        <v>4538.0</v>
      </c>
      <c r="AZ19" s="58">
        <v>115.0</v>
      </c>
      <c r="BA19" s="58">
        <v>255.0</v>
      </c>
      <c r="BB19" s="58">
        <v>311.0</v>
      </c>
      <c r="BC19" s="58">
        <v>755.0</v>
      </c>
      <c r="BD19" s="90">
        <v>403.0</v>
      </c>
      <c r="BE19" s="90">
        <v>5916.0</v>
      </c>
      <c r="BF19" s="58">
        <v>27.0</v>
      </c>
      <c r="BG19" s="58">
        <v>68.0</v>
      </c>
      <c r="BH19" s="58">
        <v>308.0</v>
      </c>
      <c r="BI19" s="58">
        <v>939.0</v>
      </c>
      <c r="BJ19" s="90">
        <v>168.0</v>
      </c>
      <c r="BK19" s="90">
        <v>304.0</v>
      </c>
      <c r="BL19" s="58">
        <v>366.0</v>
      </c>
      <c r="BM19" s="58">
        <v>2382.0</v>
      </c>
      <c r="BN19" s="58">
        <v>57.0</v>
      </c>
      <c r="BO19" s="58">
        <v>489.0</v>
      </c>
      <c r="BP19" s="58">
        <v>0.0</v>
      </c>
      <c r="BQ19" s="58">
        <v>0.0</v>
      </c>
      <c r="BR19" s="58">
        <v>72.0</v>
      </c>
      <c r="BS19" s="58">
        <v>1189.0</v>
      </c>
      <c r="BT19" s="58">
        <v>0.0</v>
      </c>
      <c r="BU19" s="58">
        <v>0.0</v>
      </c>
      <c r="BV19" s="90">
        <v>0.0</v>
      </c>
      <c r="BW19" s="90">
        <v>0.0</v>
      </c>
      <c r="BX19" s="58">
        <v>62.0</v>
      </c>
      <c r="BY19" s="58">
        <v>154.0</v>
      </c>
      <c r="BZ19" s="58">
        <v>1.0</v>
      </c>
      <c r="CA19" s="58">
        <f t="shared" si="1"/>
        <v>153</v>
      </c>
      <c r="CB19" s="90">
        <v>4547.0</v>
      </c>
      <c r="CC19" s="58">
        <v>0.0</v>
      </c>
      <c r="CD19" s="90">
        <v>0.0</v>
      </c>
      <c r="CE19" s="58">
        <v>0.0</v>
      </c>
      <c r="CF19" s="58">
        <v>0.0</v>
      </c>
      <c r="CG19" s="58">
        <v>0.0</v>
      </c>
      <c r="CH19" s="58">
        <f t="shared" si="2"/>
        <v>0</v>
      </c>
      <c r="CI19" s="90">
        <v>0.0</v>
      </c>
      <c r="CJ19" s="58">
        <v>0.0</v>
      </c>
      <c r="CK19" s="58">
        <v>0.0</v>
      </c>
      <c r="CL19" s="58">
        <v>0.0</v>
      </c>
      <c r="CM19" s="58">
        <f t="shared" si="3"/>
        <v>0</v>
      </c>
      <c r="CN19" s="90">
        <v>0.0</v>
      </c>
      <c r="CO19" s="58">
        <v>0.0</v>
      </c>
      <c r="CP19" s="58">
        <v>0.0</v>
      </c>
      <c r="CQ19" s="58">
        <v>0.0</v>
      </c>
      <c r="CR19" s="58">
        <f t="shared" si="4"/>
        <v>0</v>
      </c>
      <c r="CS19" s="90">
        <v>0.0</v>
      </c>
      <c r="CT19" s="58">
        <v>5.0</v>
      </c>
      <c r="CU19" s="58">
        <v>10.0</v>
      </c>
      <c r="CV19" s="58">
        <v>0.0</v>
      </c>
      <c r="CW19" s="58">
        <f t="shared" si="5"/>
        <v>10</v>
      </c>
      <c r="CX19" s="90">
        <v>50.0</v>
      </c>
    </row>
    <row r="20" ht="15.75" customHeight="1">
      <c r="A20" s="58" t="s">
        <v>77</v>
      </c>
      <c r="B20" s="58">
        <v>104.0</v>
      </c>
      <c r="C20" s="58">
        <v>329.0</v>
      </c>
      <c r="D20" s="58">
        <v>36.0</v>
      </c>
      <c r="E20" s="58">
        <v>44.0</v>
      </c>
      <c r="F20" s="90">
        <v>28.0</v>
      </c>
      <c r="G20" s="90">
        <v>592.0</v>
      </c>
      <c r="H20" s="58">
        <v>176.0</v>
      </c>
      <c r="I20" s="58">
        <v>12617.0</v>
      </c>
      <c r="J20" s="90">
        <v>597.0</v>
      </c>
      <c r="K20" s="90">
        <v>5591.0</v>
      </c>
      <c r="L20" s="58">
        <v>1369.0</v>
      </c>
      <c r="M20" s="58">
        <v>10839.0</v>
      </c>
      <c r="N20" s="58">
        <v>190.0</v>
      </c>
      <c r="O20" s="58">
        <v>692.0</v>
      </c>
      <c r="P20" s="90">
        <v>0.0</v>
      </c>
      <c r="Q20" s="90">
        <v>0.0</v>
      </c>
      <c r="R20" s="58">
        <v>1055.0</v>
      </c>
      <c r="S20" s="58">
        <v>3504.0</v>
      </c>
      <c r="T20" s="58">
        <v>88.0</v>
      </c>
      <c r="U20" s="58">
        <v>12537.0</v>
      </c>
      <c r="V20" s="58">
        <v>166.0</v>
      </c>
      <c r="W20" s="58">
        <v>441.0</v>
      </c>
      <c r="X20" s="58">
        <v>31.0</v>
      </c>
      <c r="Y20" s="90">
        <v>676.0</v>
      </c>
      <c r="Z20" s="90">
        <v>1051.0</v>
      </c>
      <c r="AA20" s="58">
        <v>10661.0</v>
      </c>
      <c r="AB20" s="90">
        <v>432.0</v>
      </c>
      <c r="AC20" s="90">
        <v>1086.0</v>
      </c>
      <c r="AD20" s="58">
        <v>226.0</v>
      </c>
      <c r="AE20" s="58">
        <v>957.0</v>
      </c>
      <c r="AF20" s="90">
        <v>245.0</v>
      </c>
      <c r="AG20" s="90">
        <v>1829.0</v>
      </c>
      <c r="AH20" s="58">
        <v>1558.0</v>
      </c>
      <c r="AI20" s="58">
        <v>84515.0</v>
      </c>
      <c r="AJ20" s="58">
        <v>1038.0</v>
      </c>
      <c r="AK20" s="58">
        <v>6229.0</v>
      </c>
      <c r="AL20" s="90">
        <v>696.0</v>
      </c>
      <c r="AM20" s="90">
        <v>2563.0</v>
      </c>
      <c r="AN20" s="58">
        <v>379.0</v>
      </c>
      <c r="AO20" s="58">
        <v>1435.0</v>
      </c>
      <c r="AP20" s="90">
        <v>930.0</v>
      </c>
      <c r="AQ20" s="90">
        <v>6712.0</v>
      </c>
      <c r="AR20" s="58">
        <v>982.0</v>
      </c>
      <c r="AS20" s="58">
        <v>2941.0</v>
      </c>
      <c r="AT20" s="90">
        <v>1880.0</v>
      </c>
      <c r="AU20" s="90">
        <v>32520.0</v>
      </c>
      <c r="AV20" s="58">
        <v>738.0</v>
      </c>
      <c r="AW20" s="58">
        <v>1708.0</v>
      </c>
      <c r="AX20" s="90">
        <v>377.0</v>
      </c>
      <c r="AY20" s="90">
        <v>13987.0</v>
      </c>
      <c r="AZ20" s="58">
        <v>164.0</v>
      </c>
      <c r="BA20" s="58">
        <v>849.0</v>
      </c>
      <c r="BB20" s="58">
        <v>733.0</v>
      </c>
      <c r="BC20" s="58">
        <v>1465.0</v>
      </c>
      <c r="BD20" s="90">
        <v>1189.0</v>
      </c>
      <c r="BE20" s="90">
        <v>36773.0</v>
      </c>
      <c r="BF20" s="58">
        <v>546.0</v>
      </c>
      <c r="BG20" s="58">
        <v>1729.0</v>
      </c>
      <c r="BH20" s="58">
        <v>948.0</v>
      </c>
      <c r="BI20" s="58">
        <v>5650.0</v>
      </c>
      <c r="BJ20" s="90">
        <v>1532.0</v>
      </c>
      <c r="BK20" s="90">
        <v>3909.0</v>
      </c>
      <c r="BL20" s="58">
        <v>219.0</v>
      </c>
      <c r="BM20" s="58">
        <v>1193.0</v>
      </c>
      <c r="BN20" s="58">
        <v>94.0</v>
      </c>
      <c r="BO20" s="58">
        <v>373.0</v>
      </c>
      <c r="BP20" s="58">
        <v>2.0</v>
      </c>
      <c r="BQ20" s="58">
        <v>6.0</v>
      </c>
      <c r="BR20" s="58">
        <v>41.0</v>
      </c>
      <c r="BS20" s="58">
        <v>198.0</v>
      </c>
      <c r="BT20" s="58">
        <v>1.0</v>
      </c>
      <c r="BU20" s="58">
        <v>5.0</v>
      </c>
      <c r="BV20" s="90">
        <v>0.0</v>
      </c>
      <c r="BW20" s="90">
        <v>0.0</v>
      </c>
      <c r="BX20" s="58">
        <v>1715.0</v>
      </c>
      <c r="BY20" s="58">
        <v>8095.0</v>
      </c>
      <c r="BZ20" s="58">
        <v>206.0</v>
      </c>
      <c r="CA20" s="58">
        <f t="shared" si="1"/>
        <v>7889</v>
      </c>
      <c r="CB20" s="90">
        <v>276513.0</v>
      </c>
      <c r="CC20" s="58">
        <v>163.0</v>
      </c>
      <c r="CD20" s="90">
        <v>3464.0</v>
      </c>
      <c r="CE20" s="58">
        <v>31.0</v>
      </c>
      <c r="CF20" s="58">
        <v>115.0</v>
      </c>
      <c r="CG20" s="58">
        <v>0.0</v>
      </c>
      <c r="CH20" s="58">
        <f t="shared" si="2"/>
        <v>115</v>
      </c>
      <c r="CI20" s="90">
        <v>684.0</v>
      </c>
      <c r="CJ20" s="58">
        <v>0.0</v>
      </c>
      <c r="CK20" s="58">
        <v>0.0</v>
      </c>
      <c r="CL20" s="58">
        <v>0.0</v>
      </c>
      <c r="CM20" s="58">
        <f t="shared" si="3"/>
        <v>0</v>
      </c>
      <c r="CN20" s="90">
        <v>0.0</v>
      </c>
      <c r="CO20" s="58">
        <v>0.0</v>
      </c>
      <c r="CP20" s="58">
        <v>0.0</v>
      </c>
      <c r="CQ20" s="58">
        <v>0.0</v>
      </c>
      <c r="CR20" s="58">
        <f t="shared" si="4"/>
        <v>0</v>
      </c>
      <c r="CS20" s="90">
        <v>0.0</v>
      </c>
      <c r="CT20" s="58">
        <v>1.0</v>
      </c>
      <c r="CU20" s="58">
        <v>1.0</v>
      </c>
      <c r="CV20" s="58">
        <v>0.0</v>
      </c>
      <c r="CW20" s="58">
        <f t="shared" si="5"/>
        <v>1</v>
      </c>
      <c r="CX20" s="90">
        <v>1.0</v>
      </c>
    </row>
    <row r="21" ht="15.75" customHeight="1">
      <c r="A21" s="58" t="s">
        <v>98</v>
      </c>
      <c r="B21" s="58">
        <v>676.0</v>
      </c>
      <c r="C21" s="58">
        <v>1647.0</v>
      </c>
      <c r="D21" s="58">
        <v>226.0</v>
      </c>
      <c r="E21" s="58">
        <v>532.0</v>
      </c>
      <c r="F21" s="90">
        <v>117.0</v>
      </c>
      <c r="G21" s="90">
        <v>2127.0</v>
      </c>
      <c r="H21" s="58">
        <v>0.0</v>
      </c>
      <c r="I21" s="58">
        <v>0.0</v>
      </c>
      <c r="J21" s="90">
        <v>0.0</v>
      </c>
      <c r="K21" s="90">
        <v>0.0</v>
      </c>
      <c r="L21" s="58">
        <v>484.0</v>
      </c>
      <c r="M21" s="58">
        <v>6298.0</v>
      </c>
      <c r="N21" s="58">
        <v>47.0</v>
      </c>
      <c r="O21" s="58">
        <v>626.0</v>
      </c>
      <c r="P21" s="90">
        <v>0.0</v>
      </c>
      <c r="Q21" s="90">
        <v>0.0</v>
      </c>
      <c r="R21" s="58">
        <v>166.0</v>
      </c>
      <c r="S21" s="58">
        <v>1034.0</v>
      </c>
      <c r="T21" s="58">
        <v>115.0</v>
      </c>
      <c r="U21" s="58">
        <v>5039.0</v>
      </c>
      <c r="V21" s="58">
        <v>19.0</v>
      </c>
      <c r="W21" s="58">
        <v>60.0</v>
      </c>
      <c r="X21" s="58">
        <v>0.0</v>
      </c>
      <c r="Y21" s="90">
        <v>0.0</v>
      </c>
      <c r="Z21" s="90">
        <v>251.0</v>
      </c>
      <c r="AA21" s="58">
        <v>2488.0</v>
      </c>
      <c r="AB21" s="90">
        <v>0.0</v>
      </c>
      <c r="AC21" s="90">
        <v>0.0</v>
      </c>
      <c r="AD21" s="58">
        <v>7.0</v>
      </c>
      <c r="AE21" s="58">
        <v>12.0</v>
      </c>
      <c r="AF21" s="90">
        <v>0.0</v>
      </c>
      <c r="AG21" s="90">
        <v>0.0</v>
      </c>
      <c r="AH21" s="58">
        <v>632.0</v>
      </c>
      <c r="AI21" s="58">
        <v>9095.0</v>
      </c>
      <c r="AJ21" s="58">
        <v>197.0</v>
      </c>
      <c r="AK21" s="58">
        <v>1041.0</v>
      </c>
      <c r="AL21" s="90">
        <v>367.0</v>
      </c>
      <c r="AM21" s="90">
        <v>1069.0</v>
      </c>
      <c r="AN21" s="58">
        <v>51.0</v>
      </c>
      <c r="AO21" s="58">
        <v>108.0</v>
      </c>
      <c r="AP21" s="90">
        <v>71.0</v>
      </c>
      <c r="AQ21" s="90">
        <v>434.0</v>
      </c>
      <c r="AR21" s="58">
        <v>874.0</v>
      </c>
      <c r="AS21" s="58">
        <v>2119.0</v>
      </c>
      <c r="AT21" s="90">
        <v>600.0</v>
      </c>
      <c r="AU21" s="90">
        <v>6224.0</v>
      </c>
      <c r="AV21" s="58">
        <v>585.0</v>
      </c>
      <c r="AW21" s="58">
        <v>1632.0</v>
      </c>
      <c r="AX21" s="90">
        <v>238.0</v>
      </c>
      <c r="AY21" s="90">
        <v>3779.0</v>
      </c>
      <c r="AZ21" s="58">
        <v>206.0</v>
      </c>
      <c r="BA21" s="58">
        <v>435.0</v>
      </c>
      <c r="BB21" s="58">
        <v>364.0</v>
      </c>
      <c r="BC21" s="58">
        <v>650.0</v>
      </c>
      <c r="BD21" s="90">
        <v>46.0</v>
      </c>
      <c r="BE21" s="90">
        <v>1227.0</v>
      </c>
      <c r="BF21" s="58">
        <v>113.0</v>
      </c>
      <c r="BG21" s="58">
        <v>246.0</v>
      </c>
      <c r="BH21" s="58">
        <v>266.0</v>
      </c>
      <c r="BI21" s="58">
        <v>784.0</v>
      </c>
      <c r="BJ21" s="90">
        <v>190.0</v>
      </c>
      <c r="BK21" s="90">
        <v>1376.0</v>
      </c>
      <c r="BL21" s="58">
        <v>557.0</v>
      </c>
      <c r="BM21" s="58">
        <v>1625.0</v>
      </c>
      <c r="BN21" s="58">
        <v>66.0</v>
      </c>
      <c r="BO21" s="58">
        <v>100.0</v>
      </c>
      <c r="BP21" s="58">
        <v>6.0</v>
      </c>
      <c r="BQ21" s="58">
        <v>6.0</v>
      </c>
      <c r="BR21" s="58">
        <v>8.0</v>
      </c>
      <c r="BS21" s="58">
        <v>30.0</v>
      </c>
      <c r="BT21" s="58">
        <v>12.0</v>
      </c>
      <c r="BU21" s="58">
        <v>19.0</v>
      </c>
      <c r="BV21" s="90">
        <v>0.0</v>
      </c>
      <c r="BW21" s="90">
        <v>0.0</v>
      </c>
      <c r="BX21" s="58">
        <v>73.0</v>
      </c>
      <c r="BY21" s="58">
        <v>175.0</v>
      </c>
      <c r="BZ21" s="58">
        <v>14.0</v>
      </c>
      <c r="CA21" s="58">
        <f t="shared" si="1"/>
        <v>161</v>
      </c>
      <c r="CB21" s="90">
        <v>3606.0</v>
      </c>
      <c r="CC21" s="58">
        <v>28.0</v>
      </c>
      <c r="CD21" s="90">
        <v>448.0</v>
      </c>
      <c r="CE21" s="58">
        <v>0.0</v>
      </c>
      <c r="CF21" s="58">
        <v>0.0</v>
      </c>
      <c r="CG21" s="58">
        <v>0.0</v>
      </c>
      <c r="CH21" s="58">
        <f t="shared" si="2"/>
        <v>0</v>
      </c>
      <c r="CI21" s="90">
        <v>0.0</v>
      </c>
      <c r="CJ21" s="58">
        <v>0.0</v>
      </c>
      <c r="CK21" s="58">
        <v>0.0</v>
      </c>
      <c r="CL21" s="58">
        <v>0.0</v>
      </c>
      <c r="CM21" s="58">
        <f t="shared" si="3"/>
        <v>0</v>
      </c>
      <c r="CN21" s="90">
        <v>0.0</v>
      </c>
      <c r="CO21" s="58">
        <v>0.0</v>
      </c>
      <c r="CP21" s="58">
        <v>0.0</v>
      </c>
      <c r="CQ21" s="58">
        <v>0.0</v>
      </c>
      <c r="CR21" s="58">
        <f t="shared" si="4"/>
        <v>0</v>
      </c>
      <c r="CS21" s="90">
        <v>0.0</v>
      </c>
      <c r="CT21" s="58">
        <v>6.0</v>
      </c>
      <c r="CU21" s="58">
        <v>6.0</v>
      </c>
      <c r="CV21" s="58">
        <v>0.0</v>
      </c>
      <c r="CW21" s="58">
        <f t="shared" si="5"/>
        <v>6</v>
      </c>
      <c r="CX21" s="90">
        <v>12.0</v>
      </c>
    </row>
    <row r="22" ht="15.75" customHeight="1">
      <c r="A22" s="58" t="s">
        <v>99</v>
      </c>
      <c r="B22" s="58">
        <v>0.0</v>
      </c>
      <c r="C22" s="58">
        <v>0.0</v>
      </c>
      <c r="D22" s="58">
        <v>10.0</v>
      </c>
      <c r="E22" s="58">
        <v>35.0</v>
      </c>
      <c r="F22" s="90">
        <v>0.0</v>
      </c>
      <c r="G22" s="90">
        <v>0.0</v>
      </c>
      <c r="H22" s="58">
        <v>377.0</v>
      </c>
      <c r="I22" s="58">
        <v>36124.0</v>
      </c>
      <c r="J22" s="90">
        <v>8957.0</v>
      </c>
      <c r="K22" s="90">
        <v>61361.0</v>
      </c>
      <c r="L22" s="58">
        <v>822.0</v>
      </c>
      <c r="M22" s="58">
        <v>14447.0</v>
      </c>
      <c r="N22" s="58">
        <v>91.0</v>
      </c>
      <c r="O22" s="58">
        <v>272.0</v>
      </c>
      <c r="P22" s="90">
        <v>0.0</v>
      </c>
      <c r="Q22" s="90">
        <v>0.0</v>
      </c>
      <c r="R22" s="58">
        <v>332.0</v>
      </c>
      <c r="S22" s="58">
        <v>1196.0</v>
      </c>
      <c r="T22" s="58">
        <v>10.0</v>
      </c>
      <c r="U22" s="58">
        <v>28.0</v>
      </c>
      <c r="V22" s="58">
        <v>279.0</v>
      </c>
      <c r="W22" s="58">
        <v>448.0</v>
      </c>
      <c r="X22" s="58">
        <v>156.0</v>
      </c>
      <c r="Y22" s="90">
        <v>12599.0</v>
      </c>
      <c r="Z22" s="90">
        <v>749.0</v>
      </c>
      <c r="AA22" s="58">
        <v>6744.0</v>
      </c>
      <c r="AB22" s="90">
        <v>731.0</v>
      </c>
      <c r="AC22" s="90">
        <v>3948.0</v>
      </c>
      <c r="AD22" s="58">
        <v>543.0</v>
      </c>
      <c r="AE22" s="58">
        <v>3137.0</v>
      </c>
      <c r="AF22" s="90">
        <v>1328.0</v>
      </c>
      <c r="AG22" s="90">
        <v>22092.0</v>
      </c>
      <c r="AH22" s="58">
        <v>993.0</v>
      </c>
      <c r="AI22" s="58">
        <v>138844.0</v>
      </c>
      <c r="AJ22" s="58">
        <v>923.0</v>
      </c>
      <c r="AK22" s="58">
        <v>10814.0</v>
      </c>
      <c r="AL22" s="90">
        <v>791.0</v>
      </c>
      <c r="AM22" s="90">
        <v>10586.0</v>
      </c>
      <c r="AN22" s="58">
        <v>72.0</v>
      </c>
      <c r="AO22" s="58">
        <v>237.0</v>
      </c>
      <c r="AP22" s="90">
        <v>133.0</v>
      </c>
      <c r="AQ22" s="90">
        <v>1095.0</v>
      </c>
      <c r="AR22" s="58">
        <v>289.0</v>
      </c>
      <c r="AS22" s="58">
        <v>707.0</v>
      </c>
      <c r="AT22" s="90">
        <v>431.0</v>
      </c>
      <c r="AU22" s="90">
        <v>7340.0</v>
      </c>
      <c r="AV22" s="58">
        <v>94.0</v>
      </c>
      <c r="AW22" s="58">
        <v>373.0</v>
      </c>
      <c r="AX22" s="90">
        <v>10.0</v>
      </c>
      <c r="AY22" s="90">
        <v>497.0</v>
      </c>
      <c r="AZ22" s="58">
        <v>30.0</v>
      </c>
      <c r="BA22" s="58">
        <v>86.0</v>
      </c>
      <c r="BB22" s="58">
        <v>146.0</v>
      </c>
      <c r="BC22" s="58">
        <v>259.0</v>
      </c>
      <c r="BD22" s="90">
        <v>135.0</v>
      </c>
      <c r="BE22" s="90">
        <v>1433.0</v>
      </c>
      <c r="BF22" s="58">
        <v>35.0</v>
      </c>
      <c r="BG22" s="58">
        <v>92.0</v>
      </c>
      <c r="BH22" s="58">
        <v>161.0</v>
      </c>
      <c r="BI22" s="58">
        <v>454.0</v>
      </c>
      <c r="BJ22" s="90">
        <v>240.0</v>
      </c>
      <c r="BK22" s="90">
        <v>860.0</v>
      </c>
      <c r="BL22" s="58">
        <v>145.0</v>
      </c>
      <c r="BM22" s="58">
        <v>919.0</v>
      </c>
      <c r="BN22" s="58">
        <v>10.0</v>
      </c>
      <c r="BO22" s="58">
        <v>61.0</v>
      </c>
      <c r="BP22" s="58">
        <v>0.0</v>
      </c>
      <c r="BQ22" s="58">
        <v>0.0</v>
      </c>
      <c r="BR22" s="58">
        <v>54.0</v>
      </c>
      <c r="BS22" s="58">
        <v>94.0</v>
      </c>
      <c r="BT22" s="58">
        <v>5.0</v>
      </c>
      <c r="BU22" s="58">
        <v>10.0</v>
      </c>
      <c r="BV22" s="90">
        <v>0.0</v>
      </c>
      <c r="BW22" s="90">
        <v>0.0</v>
      </c>
      <c r="BX22" s="58">
        <v>554.0</v>
      </c>
      <c r="BY22" s="58">
        <v>1424.0</v>
      </c>
      <c r="BZ22" s="58">
        <v>99.0</v>
      </c>
      <c r="CA22" s="58">
        <f t="shared" si="1"/>
        <v>1325</v>
      </c>
      <c r="CB22" s="90">
        <v>44959.0</v>
      </c>
      <c r="CC22" s="58">
        <v>86.0</v>
      </c>
      <c r="CD22" s="90">
        <v>2289.0</v>
      </c>
      <c r="CE22" s="58">
        <v>56.0</v>
      </c>
      <c r="CF22" s="58">
        <v>269.0</v>
      </c>
      <c r="CG22" s="58">
        <v>5.0</v>
      </c>
      <c r="CH22" s="58">
        <f t="shared" si="2"/>
        <v>264</v>
      </c>
      <c r="CI22" s="90">
        <v>10639.0</v>
      </c>
      <c r="CJ22" s="58">
        <v>5.0</v>
      </c>
      <c r="CK22" s="58">
        <v>150.0</v>
      </c>
      <c r="CL22" s="58">
        <v>0.0</v>
      </c>
      <c r="CM22" s="58">
        <f t="shared" si="3"/>
        <v>150</v>
      </c>
      <c r="CN22" s="90">
        <v>15000.0</v>
      </c>
      <c r="CO22" s="58">
        <v>0.0</v>
      </c>
      <c r="CP22" s="58">
        <v>0.0</v>
      </c>
      <c r="CQ22" s="58">
        <v>0.0</v>
      </c>
      <c r="CR22" s="58">
        <f t="shared" si="4"/>
        <v>0</v>
      </c>
      <c r="CS22" s="90">
        <v>0.0</v>
      </c>
      <c r="CT22" s="58">
        <v>5.0</v>
      </c>
      <c r="CU22" s="58">
        <v>5.0</v>
      </c>
      <c r="CV22" s="58">
        <v>0.0</v>
      </c>
      <c r="CW22" s="58">
        <f t="shared" si="5"/>
        <v>5</v>
      </c>
      <c r="CX22" s="90">
        <v>50.0</v>
      </c>
    </row>
    <row r="23" ht="15.75" customHeight="1">
      <c r="A23" s="38" t="s">
        <v>116</v>
      </c>
      <c r="B23" s="38">
        <f t="shared" ref="B23:CX23" si="6">SUM(B3:B22)</f>
        <v>5464</v>
      </c>
      <c r="C23" s="38">
        <f t="shared" si="6"/>
        <v>103789</v>
      </c>
      <c r="D23" s="38">
        <f t="shared" si="6"/>
        <v>1786</v>
      </c>
      <c r="E23" s="38">
        <f t="shared" si="6"/>
        <v>4912</v>
      </c>
      <c r="F23" s="92">
        <f t="shared" si="6"/>
        <v>1720</v>
      </c>
      <c r="G23" s="92">
        <f t="shared" si="6"/>
        <v>26813</v>
      </c>
      <c r="H23" s="38">
        <f t="shared" si="6"/>
        <v>10719</v>
      </c>
      <c r="I23" s="38">
        <f t="shared" si="6"/>
        <v>4544067</v>
      </c>
      <c r="J23" s="92">
        <f t="shared" si="6"/>
        <v>1260045</v>
      </c>
      <c r="K23" s="92">
        <f t="shared" si="6"/>
        <v>6774194</v>
      </c>
      <c r="L23" s="38">
        <f t="shared" si="6"/>
        <v>14838</v>
      </c>
      <c r="M23" s="38">
        <f t="shared" si="6"/>
        <v>156118</v>
      </c>
      <c r="N23" s="38">
        <f t="shared" si="6"/>
        <v>3329</v>
      </c>
      <c r="O23" s="38">
        <f t="shared" si="6"/>
        <v>14498</v>
      </c>
      <c r="P23" s="92">
        <f t="shared" si="6"/>
        <v>1086</v>
      </c>
      <c r="Q23" s="92">
        <f t="shared" si="6"/>
        <v>2337</v>
      </c>
      <c r="R23" s="38">
        <f t="shared" si="6"/>
        <v>10142</v>
      </c>
      <c r="S23" s="38">
        <f t="shared" si="6"/>
        <v>33830</v>
      </c>
      <c r="T23" s="38">
        <f t="shared" si="6"/>
        <v>1704</v>
      </c>
      <c r="U23" s="38">
        <f t="shared" si="6"/>
        <v>264572</v>
      </c>
      <c r="V23" s="38">
        <f t="shared" si="6"/>
        <v>3898</v>
      </c>
      <c r="W23" s="38">
        <f t="shared" si="6"/>
        <v>7669</v>
      </c>
      <c r="X23" s="38">
        <f t="shared" si="6"/>
        <v>2464</v>
      </c>
      <c r="Y23" s="92">
        <f t="shared" si="6"/>
        <v>173885</v>
      </c>
      <c r="Z23" s="92">
        <f t="shared" si="6"/>
        <v>10566</v>
      </c>
      <c r="AA23" s="38">
        <f t="shared" si="6"/>
        <v>85840</v>
      </c>
      <c r="AB23" s="92">
        <f t="shared" si="6"/>
        <v>8122</v>
      </c>
      <c r="AC23" s="92">
        <f t="shared" si="6"/>
        <v>40370</v>
      </c>
      <c r="AD23" s="38">
        <f t="shared" si="6"/>
        <v>8892</v>
      </c>
      <c r="AE23" s="38">
        <f t="shared" si="6"/>
        <v>42608</v>
      </c>
      <c r="AF23" s="92">
        <f t="shared" si="6"/>
        <v>16826</v>
      </c>
      <c r="AG23" s="92">
        <f t="shared" si="6"/>
        <v>225486</v>
      </c>
      <c r="AH23" s="38">
        <f t="shared" si="6"/>
        <v>16563</v>
      </c>
      <c r="AI23" s="38">
        <f t="shared" si="6"/>
        <v>1117366</v>
      </c>
      <c r="AJ23" s="38">
        <f t="shared" si="6"/>
        <v>14339</v>
      </c>
      <c r="AK23" s="38">
        <f t="shared" si="6"/>
        <v>106964</v>
      </c>
      <c r="AL23" s="92">
        <f t="shared" si="6"/>
        <v>12334</v>
      </c>
      <c r="AM23" s="92">
        <f t="shared" si="6"/>
        <v>126708</v>
      </c>
      <c r="AN23" s="38">
        <f t="shared" si="6"/>
        <v>3153</v>
      </c>
      <c r="AO23" s="38">
        <f t="shared" si="6"/>
        <v>10187</v>
      </c>
      <c r="AP23" s="92">
        <f t="shared" si="6"/>
        <v>5045</v>
      </c>
      <c r="AQ23" s="92">
        <f t="shared" si="6"/>
        <v>43701</v>
      </c>
      <c r="AR23" s="38">
        <f t="shared" si="6"/>
        <v>14910</v>
      </c>
      <c r="AS23" s="38">
        <f t="shared" si="6"/>
        <v>40454</v>
      </c>
      <c r="AT23" s="92">
        <f t="shared" si="6"/>
        <v>19651</v>
      </c>
      <c r="AU23" s="92">
        <f t="shared" si="6"/>
        <v>311260</v>
      </c>
      <c r="AV23" s="38">
        <f t="shared" si="6"/>
        <v>10832</v>
      </c>
      <c r="AW23" s="38">
        <f t="shared" si="6"/>
        <v>38026</v>
      </c>
      <c r="AX23" s="92">
        <f t="shared" si="6"/>
        <v>7111</v>
      </c>
      <c r="AY23" s="92">
        <f t="shared" si="6"/>
        <v>148827</v>
      </c>
      <c r="AZ23" s="38">
        <f t="shared" si="6"/>
        <v>3186</v>
      </c>
      <c r="BA23" s="38">
        <f t="shared" si="6"/>
        <v>8364</v>
      </c>
      <c r="BB23" s="38">
        <f t="shared" si="6"/>
        <v>8020</v>
      </c>
      <c r="BC23" s="38">
        <f t="shared" si="6"/>
        <v>15152</v>
      </c>
      <c r="BD23" s="92">
        <f t="shared" si="6"/>
        <v>9006</v>
      </c>
      <c r="BE23" s="92">
        <f t="shared" si="6"/>
        <v>223695</v>
      </c>
      <c r="BF23" s="38">
        <f t="shared" si="6"/>
        <v>3270</v>
      </c>
      <c r="BG23" s="38">
        <f t="shared" si="6"/>
        <v>9786</v>
      </c>
      <c r="BH23" s="38">
        <f t="shared" si="6"/>
        <v>6710</v>
      </c>
      <c r="BI23" s="38">
        <f t="shared" si="6"/>
        <v>21371</v>
      </c>
      <c r="BJ23" s="92">
        <f t="shared" si="6"/>
        <v>6361</v>
      </c>
      <c r="BK23" s="92">
        <f t="shared" si="6"/>
        <v>26712</v>
      </c>
      <c r="BL23" s="38">
        <f t="shared" si="6"/>
        <v>6335</v>
      </c>
      <c r="BM23" s="38">
        <f t="shared" si="6"/>
        <v>24540</v>
      </c>
      <c r="BN23" s="38">
        <f t="shared" si="6"/>
        <v>1476</v>
      </c>
      <c r="BO23" s="38">
        <f t="shared" si="6"/>
        <v>5483</v>
      </c>
      <c r="BP23" s="38">
        <f t="shared" si="6"/>
        <v>315</v>
      </c>
      <c r="BQ23" s="38">
        <f t="shared" si="6"/>
        <v>3466</v>
      </c>
      <c r="BR23" s="38">
        <f t="shared" si="6"/>
        <v>599</v>
      </c>
      <c r="BS23" s="38">
        <f t="shared" si="6"/>
        <v>3986</v>
      </c>
      <c r="BT23" s="38">
        <f t="shared" si="6"/>
        <v>138</v>
      </c>
      <c r="BU23" s="38">
        <f t="shared" si="6"/>
        <v>211</v>
      </c>
      <c r="BV23" s="92">
        <f t="shared" si="6"/>
        <v>13</v>
      </c>
      <c r="BW23" s="92">
        <f t="shared" si="6"/>
        <v>25</v>
      </c>
      <c r="BX23" s="38">
        <f t="shared" si="6"/>
        <v>16342</v>
      </c>
      <c r="BY23" s="38">
        <f t="shared" si="6"/>
        <v>46877</v>
      </c>
      <c r="BZ23" s="38">
        <f t="shared" si="6"/>
        <v>3830</v>
      </c>
      <c r="CA23" s="38">
        <f t="shared" si="6"/>
        <v>43047</v>
      </c>
      <c r="CB23" s="38">
        <f t="shared" si="6"/>
        <v>1317375</v>
      </c>
      <c r="CC23" s="38">
        <f t="shared" si="6"/>
        <v>1402</v>
      </c>
      <c r="CD23" s="38">
        <f t="shared" si="6"/>
        <v>22266</v>
      </c>
      <c r="CE23" s="38">
        <f t="shared" si="6"/>
        <v>2486</v>
      </c>
      <c r="CF23" s="38">
        <f t="shared" si="6"/>
        <v>15670</v>
      </c>
      <c r="CG23" s="38">
        <f t="shared" si="6"/>
        <v>1115</v>
      </c>
      <c r="CH23" s="38">
        <f t="shared" si="6"/>
        <v>14555</v>
      </c>
      <c r="CI23" s="38">
        <f t="shared" si="6"/>
        <v>114407</v>
      </c>
      <c r="CJ23" s="38">
        <f t="shared" si="6"/>
        <v>55</v>
      </c>
      <c r="CK23" s="38">
        <f t="shared" si="6"/>
        <v>264</v>
      </c>
      <c r="CL23" s="38">
        <f t="shared" si="6"/>
        <v>3</v>
      </c>
      <c r="CM23" s="38">
        <f t="shared" si="6"/>
        <v>261</v>
      </c>
      <c r="CN23" s="38">
        <f t="shared" si="6"/>
        <v>16794</v>
      </c>
      <c r="CO23" s="38">
        <f t="shared" si="6"/>
        <v>84</v>
      </c>
      <c r="CP23" s="38">
        <f t="shared" si="6"/>
        <v>133</v>
      </c>
      <c r="CQ23" s="38">
        <f t="shared" si="6"/>
        <v>11</v>
      </c>
      <c r="CR23" s="38">
        <f t="shared" si="6"/>
        <v>122</v>
      </c>
      <c r="CS23" s="38">
        <f t="shared" si="6"/>
        <v>993</v>
      </c>
      <c r="CT23" s="38">
        <f t="shared" si="6"/>
        <v>32</v>
      </c>
      <c r="CU23" s="38">
        <f t="shared" si="6"/>
        <v>33</v>
      </c>
      <c r="CV23" s="38">
        <f t="shared" si="6"/>
        <v>0</v>
      </c>
      <c r="CW23" s="38">
        <f t="shared" si="6"/>
        <v>33</v>
      </c>
      <c r="CX23" s="38">
        <f t="shared" si="6"/>
        <v>128</v>
      </c>
    </row>
    <row r="24" ht="15.75" customHeight="1"/>
    <row r="25" ht="15.75" customHeight="1"/>
    <row r="26" ht="15.75" customHeight="1">
      <c r="C26" s="93" t="s">
        <v>102</v>
      </c>
      <c r="D26" s="77" t="s">
        <v>103</v>
      </c>
      <c r="E26" s="93" t="s">
        <v>49</v>
      </c>
      <c r="F26" s="93" t="s">
        <v>190</v>
      </c>
      <c r="G26" s="77" t="s">
        <v>35</v>
      </c>
    </row>
    <row r="27" ht="15.75" customHeight="1">
      <c r="C27" s="79" t="s">
        <v>162</v>
      </c>
      <c r="D27" s="79">
        <v>1786.0</v>
      </c>
      <c r="E27" s="79">
        <v>4912.0</v>
      </c>
      <c r="F27" s="79">
        <v>1720.0</v>
      </c>
      <c r="G27" s="69">
        <v>26.813</v>
      </c>
    </row>
    <row r="28" ht="15.75" customHeight="1">
      <c r="C28" s="79" t="s">
        <v>194</v>
      </c>
      <c r="D28" s="79">
        <v>10719.0</v>
      </c>
      <c r="E28" s="79">
        <v>4544067.0</v>
      </c>
      <c r="F28" s="79">
        <v>1260045.0</v>
      </c>
      <c r="G28" s="69">
        <v>6774.194</v>
      </c>
    </row>
    <row r="29" ht="15.75" customHeight="1">
      <c r="C29" s="79" t="s">
        <v>165</v>
      </c>
      <c r="D29" s="79">
        <v>3329.0</v>
      </c>
      <c r="E29" s="79">
        <v>14498.0</v>
      </c>
      <c r="F29" s="79">
        <v>1086.0</v>
      </c>
      <c r="G29" s="69">
        <v>2.337</v>
      </c>
    </row>
    <row r="30" ht="15.75" customHeight="1">
      <c r="C30" s="79" t="s">
        <v>168</v>
      </c>
      <c r="D30" s="79">
        <v>3898.0</v>
      </c>
      <c r="E30" s="79">
        <v>7669.0</v>
      </c>
      <c r="F30" s="79">
        <v>2464.0</v>
      </c>
      <c r="G30" s="69">
        <v>173.885</v>
      </c>
    </row>
    <row r="31" ht="15.75" customHeight="1">
      <c r="C31" s="79" t="s">
        <v>195</v>
      </c>
      <c r="D31" s="79">
        <v>10566.0</v>
      </c>
      <c r="E31" s="79">
        <v>85840.0</v>
      </c>
      <c r="F31" s="79">
        <v>8122.0</v>
      </c>
      <c r="G31" s="69">
        <v>40.37</v>
      </c>
    </row>
    <row r="32" ht="15.75" customHeight="1">
      <c r="C32" s="79" t="s">
        <v>170</v>
      </c>
      <c r="D32" s="79">
        <v>8892.0</v>
      </c>
      <c r="E32" s="79">
        <v>42608.0</v>
      </c>
      <c r="F32" s="79">
        <v>16826.0</v>
      </c>
      <c r="G32" s="69">
        <v>225.486</v>
      </c>
    </row>
    <row r="33" ht="15.75" customHeight="1">
      <c r="C33" s="79" t="s">
        <v>172</v>
      </c>
      <c r="D33" s="79">
        <v>14339.0</v>
      </c>
      <c r="E33" s="79">
        <v>106964.0</v>
      </c>
      <c r="F33" s="79">
        <v>12334.0</v>
      </c>
      <c r="G33" s="69">
        <v>126.708</v>
      </c>
    </row>
    <row r="34" ht="15.75" customHeight="1">
      <c r="C34" s="79" t="s">
        <v>173</v>
      </c>
      <c r="D34" s="79">
        <v>3153.0</v>
      </c>
      <c r="E34" s="79">
        <v>10187.0</v>
      </c>
      <c r="F34" s="79">
        <v>5045.0</v>
      </c>
      <c r="G34" s="69">
        <v>43.701</v>
      </c>
    </row>
    <row r="35" ht="15.75" customHeight="1">
      <c r="C35" s="79" t="s">
        <v>174</v>
      </c>
      <c r="D35" s="79">
        <v>14910.0</v>
      </c>
      <c r="E35" s="79">
        <v>40454.0</v>
      </c>
      <c r="F35" s="79">
        <v>19651.0</v>
      </c>
      <c r="G35" s="69">
        <v>311.26</v>
      </c>
    </row>
    <row r="36" ht="15.75" customHeight="1">
      <c r="C36" s="79" t="s">
        <v>175</v>
      </c>
      <c r="D36" s="79">
        <v>10832.0</v>
      </c>
      <c r="E36" s="79">
        <v>38026.0</v>
      </c>
      <c r="F36" s="79">
        <v>7111.0</v>
      </c>
      <c r="G36" s="69">
        <v>148.827</v>
      </c>
    </row>
    <row r="37" ht="15.75" customHeight="1">
      <c r="C37" s="79" t="s">
        <v>196</v>
      </c>
      <c r="D37" s="79">
        <v>8020.0</v>
      </c>
      <c r="E37" s="79">
        <v>15152.0</v>
      </c>
      <c r="F37" s="79">
        <v>9006.0</v>
      </c>
      <c r="G37" s="69">
        <v>223.695</v>
      </c>
    </row>
    <row r="38" ht="15.75" customHeight="1">
      <c r="C38" s="79" t="s">
        <v>179</v>
      </c>
      <c r="D38" s="79">
        <v>6710.0</v>
      </c>
      <c r="E38" s="79">
        <v>21371.0</v>
      </c>
      <c r="F38" s="79">
        <v>6361.0</v>
      </c>
      <c r="G38" s="69">
        <v>26.712</v>
      </c>
    </row>
    <row r="39" ht="15.75" customHeight="1">
      <c r="C39" s="79" t="s">
        <v>184</v>
      </c>
      <c r="D39" s="79">
        <v>138.0</v>
      </c>
      <c r="E39" s="79">
        <v>211.0</v>
      </c>
      <c r="F39" s="79">
        <v>13.0</v>
      </c>
      <c r="G39" s="94">
        <f>25/1000</f>
        <v>0.025</v>
      </c>
    </row>
    <row r="40" ht="15.75" customHeight="1">
      <c r="C40" s="79" t="s">
        <v>54</v>
      </c>
      <c r="D40" s="79">
        <v>16342.0</v>
      </c>
      <c r="E40" s="79">
        <v>468.77</v>
      </c>
      <c r="F40" s="79">
        <v>430.47</v>
      </c>
      <c r="G40" s="79">
        <v>1317.38</v>
      </c>
    </row>
    <row r="41" ht="15.75" customHeight="1">
      <c r="C41" s="79" t="s">
        <v>185</v>
      </c>
      <c r="D41" s="79">
        <v>1402.0</v>
      </c>
      <c r="E41" s="69"/>
      <c r="F41" s="69"/>
      <c r="G41" s="79">
        <v>22.27</v>
      </c>
    </row>
    <row r="42" ht="15.75" customHeight="1">
      <c r="C42" s="79" t="s">
        <v>186</v>
      </c>
      <c r="D42" s="79">
        <v>2486.0</v>
      </c>
      <c r="E42" s="79">
        <v>156.7</v>
      </c>
      <c r="F42" s="79">
        <v>145.55</v>
      </c>
      <c r="G42" s="79">
        <v>114.41</v>
      </c>
    </row>
    <row r="43" ht="15.75" customHeight="1">
      <c r="C43" s="79" t="s">
        <v>187</v>
      </c>
      <c r="D43" s="79">
        <v>55.0</v>
      </c>
      <c r="E43" s="79">
        <v>2.64</v>
      </c>
      <c r="F43" s="79">
        <v>2.61</v>
      </c>
      <c r="G43" s="79">
        <v>16.79</v>
      </c>
    </row>
    <row r="44" ht="15.75" customHeight="1">
      <c r="C44" s="79" t="s">
        <v>188</v>
      </c>
      <c r="D44" s="79">
        <v>84.0</v>
      </c>
      <c r="E44" s="79">
        <v>1.33</v>
      </c>
      <c r="F44" s="79">
        <v>1.22</v>
      </c>
      <c r="G44" s="79">
        <v>0.99</v>
      </c>
    </row>
    <row r="45" ht="15.75" customHeight="1">
      <c r="C45" s="79" t="s">
        <v>189</v>
      </c>
      <c r="D45" s="79">
        <v>32.0</v>
      </c>
      <c r="E45" s="94">
        <v>0.33</v>
      </c>
      <c r="F45" s="94">
        <v>0.33</v>
      </c>
      <c r="G45" s="94">
        <v>0.13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9">
    <mergeCell ref="B1:C1"/>
    <mergeCell ref="H1:K1"/>
    <mergeCell ref="L1:M1"/>
    <mergeCell ref="N1:Q1"/>
    <mergeCell ref="R1:S1"/>
    <mergeCell ref="T1:U1"/>
    <mergeCell ref="V1:Y1"/>
    <mergeCell ref="Z1:AC1"/>
    <mergeCell ref="AD1:AG1"/>
    <mergeCell ref="AH1:AI1"/>
    <mergeCell ref="AJ1:AM1"/>
    <mergeCell ref="AN1:AQ1"/>
    <mergeCell ref="AR1:AU1"/>
    <mergeCell ref="AV1:AY1"/>
    <mergeCell ref="BR1:BS1"/>
    <mergeCell ref="BT1:BW1"/>
    <mergeCell ref="BX1:CB1"/>
    <mergeCell ref="CC1:CD1"/>
    <mergeCell ref="CE1:CI1"/>
    <mergeCell ref="CJ1:CN1"/>
    <mergeCell ref="CO1:CS1"/>
    <mergeCell ref="CT1:CX1"/>
    <mergeCell ref="AZ1:BA1"/>
    <mergeCell ref="BB1:BE1"/>
    <mergeCell ref="BF1:BG1"/>
    <mergeCell ref="BH1:BK1"/>
    <mergeCell ref="BL1:BM1"/>
    <mergeCell ref="BN1:BO1"/>
    <mergeCell ref="BP1:BQ1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1.22" defaultRowHeight="15.0"/>
  <cols>
    <col customWidth="1" min="1" max="1" width="17.33"/>
    <col customWidth="1" min="2" max="2" width="11.44"/>
    <col customWidth="1" min="3" max="3" width="10.67"/>
    <col customWidth="1" min="4" max="4" width="11.33"/>
    <col customWidth="1" min="5" max="5" width="10.44"/>
    <col customWidth="1" min="6" max="6" width="10.11"/>
    <col customWidth="1" min="7" max="7" width="10.0"/>
    <col customWidth="1" min="8" max="8" width="12.56"/>
    <col customWidth="1" min="9" max="9" width="13.33"/>
    <col customWidth="1" min="10" max="10" width="13.78"/>
    <col customWidth="1" min="11" max="11" width="9.33"/>
    <col customWidth="1" min="12" max="12" width="13.56"/>
    <col customWidth="1" min="13" max="13" width="11.44"/>
    <col customWidth="1" min="14" max="14" width="11.78"/>
    <col customWidth="1" min="15" max="15" width="8.78"/>
    <col customWidth="1" min="16" max="16" width="19.67"/>
    <col customWidth="1" min="17" max="17" width="10.78"/>
    <col customWidth="1" min="18" max="18" width="13.33"/>
    <col customWidth="1" min="19" max="19" width="15.33"/>
    <col customWidth="1" min="20" max="26" width="10.56"/>
  </cols>
  <sheetData>
    <row r="1" ht="15.75" customHeight="1">
      <c r="A1" s="95" t="s">
        <v>43</v>
      </c>
      <c r="B1" s="96" t="s">
        <v>197</v>
      </c>
      <c r="C1" s="57"/>
      <c r="D1" s="57"/>
      <c r="E1" s="57"/>
      <c r="F1" s="57"/>
      <c r="G1" s="6"/>
      <c r="H1" s="96" t="s">
        <v>74</v>
      </c>
      <c r="I1" s="57"/>
      <c r="J1" s="57"/>
      <c r="K1" s="57"/>
      <c r="L1" s="57"/>
      <c r="M1" s="57"/>
      <c r="N1" s="57"/>
      <c r="O1" s="6"/>
      <c r="P1" s="96" t="s">
        <v>198</v>
      </c>
      <c r="Q1" s="57"/>
      <c r="R1" s="57"/>
      <c r="S1" s="6"/>
    </row>
    <row r="2" ht="15.75" customHeight="1">
      <c r="A2" s="76"/>
      <c r="B2" s="97" t="s">
        <v>199</v>
      </c>
      <c r="C2" s="97" t="s">
        <v>200</v>
      </c>
      <c r="D2" s="97" t="s">
        <v>201</v>
      </c>
      <c r="E2" s="97" t="s">
        <v>202</v>
      </c>
      <c r="F2" s="97" t="s">
        <v>203</v>
      </c>
      <c r="G2" s="97" t="s">
        <v>204</v>
      </c>
      <c r="H2" s="97" t="s">
        <v>205</v>
      </c>
      <c r="I2" s="97" t="s">
        <v>206</v>
      </c>
      <c r="J2" s="97" t="s">
        <v>207</v>
      </c>
      <c r="K2" s="97" t="s">
        <v>208</v>
      </c>
      <c r="L2" s="97" t="s">
        <v>209</v>
      </c>
      <c r="M2" s="97" t="s">
        <v>210</v>
      </c>
      <c r="N2" s="97" t="s">
        <v>211</v>
      </c>
      <c r="O2" s="97" t="s">
        <v>212</v>
      </c>
      <c r="P2" s="97" t="s">
        <v>213</v>
      </c>
      <c r="Q2" s="97" t="s">
        <v>214</v>
      </c>
      <c r="R2" s="97" t="s">
        <v>215</v>
      </c>
      <c r="S2" s="97" t="s">
        <v>216</v>
      </c>
      <c r="T2" s="30"/>
      <c r="U2" s="30"/>
      <c r="V2" s="30"/>
      <c r="W2" s="30"/>
      <c r="X2" s="30"/>
      <c r="Y2" s="30"/>
      <c r="Z2" s="30"/>
    </row>
    <row r="3" ht="15.75" customHeight="1">
      <c r="A3" s="2" t="s">
        <v>84</v>
      </c>
      <c r="B3" s="58">
        <v>525932.3621222973</v>
      </c>
      <c r="C3" s="58">
        <v>61438.34074449539</v>
      </c>
      <c r="D3" s="58">
        <v>21435.533120155334</v>
      </c>
      <c r="E3" s="58">
        <v>1118.789472103119</v>
      </c>
      <c r="F3" s="58">
        <v>36.0</v>
      </c>
      <c r="G3" s="58">
        <v>33.5</v>
      </c>
      <c r="H3" s="58">
        <v>22373.256195545197</v>
      </c>
      <c r="I3" s="58">
        <v>6660.0</v>
      </c>
      <c r="J3" s="58">
        <v>0.0</v>
      </c>
      <c r="K3" s="58">
        <v>0.0</v>
      </c>
      <c r="L3" s="58">
        <v>0.0</v>
      </c>
      <c r="M3" s="58">
        <v>0.0</v>
      </c>
      <c r="N3" s="58">
        <v>0.0</v>
      </c>
      <c r="O3" s="58">
        <v>0.0</v>
      </c>
      <c r="P3" s="58">
        <v>4282.5000286102295</v>
      </c>
      <c r="Q3" s="58">
        <v>370.0</v>
      </c>
      <c r="R3" s="58">
        <v>322.7631573677063</v>
      </c>
      <c r="S3" s="58">
        <v>27.16250016540289</v>
      </c>
    </row>
    <row r="4" ht="15.75" customHeight="1">
      <c r="A4" s="2" t="s">
        <v>85</v>
      </c>
      <c r="B4" s="58">
        <v>675146.0151557922</v>
      </c>
      <c r="C4" s="58">
        <v>23948.64555644989</v>
      </c>
      <c r="D4" s="58">
        <v>34120.70715904236</v>
      </c>
      <c r="E4" s="58">
        <v>0.0</v>
      </c>
      <c r="F4" s="58">
        <v>0.0</v>
      </c>
      <c r="G4" s="58">
        <v>0.0</v>
      </c>
      <c r="H4" s="58">
        <v>6736.521682739258</v>
      </c>
      <c r="I4" s="58">
        <v>0.0</v>
      </c>
      <c r="J4" s="58">
        <v>0.0</v>
      </c>
      <c r="K4" s="58">
        <v>13788.015990257263</v>
      </c>
      <c r="L4" s="58">
        <v>3397.1717529296875</v>
      </c>
      <c r="M4" s="58">
        <v>740.6778526306152</v>
      </c>
      <c r="N4" s="58">
        <v>83208.7610079178</v>
      </c>
      <c r="O4" s="58">
        <v>1456.9999523162842</v>
      </c>
      <c r="P4" s="58">
        <v>881552.5396790504</v>
      </c>
      <c r="Q4" s="58">
        <v>3159.642936229706</v>
      </c>
      <c r="R4" s="58">
        <v>0.0</v>
      </c>
      <c r="S4" s="58">
        <v>56.52173900604248</v>
      </c>
    </row>
    <row r="5" ht="15.75" customHeight="1">
      <c r="A5" s="2" t="s">
        <v>86</v>
      </c>
      <c r="B5" s="58">
        <v>646652.3030848503</v>
      </c>
      <c r="C5" s="58">
        <v>26304.56385087967</v>
      </c>
      <c r="D5" s="58">
        <v>38809.03179693222</v>
      </c>
      <c r="E5" s="58">
        <v>0.0</v>
      </c>
      <c r="F5" s="58">
        <v>0.0</v>
      </c>
      <c r="G5" s="58">
        <v>0.0</v>
      </c>
      <c r="H5" s="58">
        <v>28784.62601661682</v>
      </c>
      <c r="I5" s="58">
        <v>0.0</v>
      </c>
      <c r="J5" s="58">
        <v>0.0</v>
      </c>
      <c r="K5" s="58">
        <v>59076.59452533722</v>
      </c>
      <c r="L5" s="58">
        <v>15714.69506406784</v>
      </c>
      <c r="M5" s="58">
        <v>0.0</v>
      </c>
      <c r="N5" s="58">
        <v>62520.06463577172</v>
      </c>
      <c r="O5" s="58">
        <v>454.5882349014282</v>
      </c>
      <c r="P5" s="58">
        <v>211631.3918118477</v>
      </c>
      <c r="Q5" s="58">
        <v>2114.4196405410767</v>
      </c>
      <c r="R5" s="58">
        <v>0.0</v>
      </c>
      <c r="S5" s="58">
        <v>90.0</v>
      </c>
    </row>
    <row r="6" ht="15.75" customHeight="1">
      <c r="A6" s="2" t="s">
        <v>87</v>
      </c>
      <c r="B6" s="58">
        <v>97226.01407766342</v>
      </c>
      <c r="C6" s="58">
        <v>4755.370229244232</v>
      </c>
      <c r="D6" s="58">
        <v>4228.35000038147</v>
      </c>
      <c r="E6" s="58">
        <v>2919.4166536331177</v>
      </c>
      <c r="F6" s="58">
        <v>91.625</v>
      </c>
      <c r="G6" s="58">
        <v>296.45833253860474</v>
      </c>
      <c r="H6" s="58">
        <v>360.0</v>
      </c>
      <c r="I6" s="58">
        <v>2966.5833377838135</v>
      </c>
      <c r="J6" s="58">
        <v>0.0</v>
      </c>
      <c r="K6" s="58">
        <v>0.0</v>
      </c>
      <c r="L6" s="58">
        <v>0.0</v>
      </c>
      <c r="M6" s="58">
        <v>0.0</v>
      </c>
      <c r="N6" s="58">
        <v>0.0</v>
      </c>
      <c r="O6" s="58">
        <v>0.0</v>
      </c>
      <c r="P6" s="58">
        <v>0.0</v>
      </c>
      <c r="Q6" s="58">
        <v>0.0</v>
      </c>
      <c r="R6" s="58">
        <v>87.73333287239075</v>
      </c>
      <c r="S6" s="58">
        <v>0.0</v>
      </c>
    </row>
    <row r="7" ht="15.75" customHeight="1">
      <c r="A7" s="2" t="s">
        <v>88</v>
      </c>
      <c r="B7" s="58">
        <v>498152.39413928986</v>
      </c>
      <c r="C7" s="58">
        <v>17273.364765167236</v>
      </c>
      <c r="D7" s="58">
        <v>25435.235726356506</v>
      </c>
      <c r="E7" s="58">
        <v>3041.313645839691</v>
      </c>
      <c r="F7" s="58">
        <v>0.0</v>
      </c>
      <c r="G7" s="58">
        <v>23.0</v>
      </c>
      <c r="H7" s="58">
        <v>2485.2727460861206</v>
      </c>
      <c r="I7" s="58">
        <v>640.0</v>
      </c>
      <c r="J7" s="58">
        <v>0.0</v>
      </c>
      <c r="K7" s="58">
        <v>0.0</v>
      </c>
      <c r="L7" s="58">
        <v>0.0</v>
      </c>
      <c r="M7" s="58">
        <v>0.0</v>
      </c>
      <c r="N7" s="58">
        <v>54.92727184295654</v>
      </c>
      <c r="O7" s="58">
        <v>0.0</v>
      </c>
      <c r="P7" s="58">
        <v>2821.1954469680786</v>
      </c>
      <c r="Q7" s="58">
        <v>170.00000190734863</v>
      </c>
      <c r="R7" s="58">
        <v>135.0</v>
      </c>
      <c r="S7" s="58">
        <v>0.0</v>
      </c>
    </row>
    <row r="8" ht="15.75" customHeight="1">
      <c r="A8" s="2" t="s">
        <v>89</v>
      </c>
      <c r="B8" s="58">
        <v>431097.10656404495</v>
      </c>
      <c r="C8" s="58">
        <v>21216.960205078125</v>
      </c>
      <c r="D8" s="58">
        <v>34228.592869758606</v>
      </c>
      <c r="E8" s="58">
        <v>280.0</v>
      </c>
      <c r="F8" s="58">
        <v>130.0</v>
      </c>
      <c r="G8" s="58">
        <v>0.0</v>
      </c>
      <c r="H8" s="58">
        <v>3911.931743621826</v>
      </c>
      <c r="I8" s="58">
        <v>0.0</v>
      </c>
      <c r="J8" s="58">
        <v>0.0</v>
      </c>
      <c r="K8" s="58">
        <v>0.0</v>
      </c>
      <c r="L8" s="58">
        <v>0.0</v>
      </c>
      <c r="M8" s="58">
        <v>0.0</v>
      </c>
      <c r="N8" s="58">
        <v>63.09375</v>
      </c>
      <c r="O8" s="58">
        <v>0.0</v>
      </c>
      <c r="P8" s="58">
        <v>85109.9357252121</v>
      </c>
      <c r="Q8" s="58">
        <v>0.0</v>
      </c>
      <c r="R8" s="58">
        <v>0.0</v>
      </c>
      <c r="S8" s="58">
        <v>0.0</v>
      </c>
    </row>
    <row r="9" ht="15.75" customHeight="1">
      <c r="A9" s="2" t="s">
        <v>73</v>
      </c>
      <c r="B9" s="58">
        <v>1374586.9120504856</v>
      </c>
      <c r="C9" s="58">
        <v>48565.524129867554</v>
      </c>
      <c r="D9" s="58">
        <v>91721.46042633057</v>
      </c>
      <c r="E9" s="58">
        <v>0.0</v>
      </c>
      <c r="F9" s="58">
        <v>0.0</v>
      </c>
      <c r="G9" s="58">
        <v>0.0</v>
      </c>
      <c r="H9" s="58">
        <v>21235.552451610565</v>
      </c>
      <c r="I9" s="58">
        <v>0.0</v>
      </c>
      <c r="J9" s="58">
        <v>0.0</v>
      </c>
      <c r="K9" s="58">
        <v>1072.0</v>
      </c>
      <c r="L9" s="58">
        <v>0.0</v>
      </c>
      <c r="M9" s="58">
        <v>0.0</v>
      </c>
      <c r="N9" s="58">
        <v>573.8980379104614</v>
      </c>
      <c r="O9" s="58">
        <v>0.0</v>
      </c>
      <c r="P9" s="58">
        <v>1340383.7576060295</v>
      </c>
      <c r="Q9" s="58">
        <v>0.0</v>
      </c>
      <c r="R9" s="58">
        <v>0.0</v>
      </c>
      <c r="S9" s="58">
        <v>0.0</v>
      </c>
    </row>
    <row r="10" ht="15.75" customHeight="1">
      <c r="A10" s="2" t="s">
        <v>90</v>
      </c>
      <c r="B10" s="58">
        <v>710083.7549934387</v>
      </c>
      <c r="C10" s="58">
        <v>27518.98792695999</v>
      </c>
      <c r="D10" s="58">
        <v>32733.000992774963</v>
      </c>
      <c r="E10" s="58">
        <v>3393.0</v>
      </c>
      <c r="F10" s="58">
        <v>0.0</v>
      </c>
      <c r="G10" s="58">
        <v>109.0</v>
      </c>
      <c r="H10" s="58">
        <v>0.0</v>
      </c>
      <c r="I10" s="58">
        <v>0.0</v>
      </c>
      <c r="J10" s="58">
        <v>0.0</v>
      </c>
      <c r="K10" s="58">
        <v>7329.285640716553</v>
      </c>
      <c r="L10" s="58">
        <v>0.0</v>
      </c>
      <c r="M10" s="58">
        <v>0.0</v>
      </c>
      <c r="N10" s="58">
        <v>0.0</v>
      </c>
      <c r="O10" s="58">
        <v>0.0</v>
      </c>
      <c r="P10" s="58">
        <v>723321.8340158463</v>
      </c>
      <c r="Q10" s="58">
        <v>0.0</v>
      </c>
      <c r="R10" s="58">
        <v>35.0</v>
      </c>
      <c r="S10" s="58">
        <v>0.0</v>
      </c>
    </row>
    <row r="11" ht="15.75" customHeight="1">
      <c r="A11" s="2" t="s">
        <v>91</v>
      </c>
      <c r="B11" s="58">
        <v>595557.0818076134</v>
      </c>
      <c r="C11" s="58">
        <v>21844.04915380478</v>
      </c>
      <c r="D11" s="58">
        <v>35167.587163448334</v>
      </c>
      <c r="E11" s="58">
        <v>0.0</v>
      </c>
      <c r="F11" s="58">
        <v>0.0</v>
      </c>
      <c r="G11" s="58">
        <v>0.0</v>
      </c>
      <c r="H11" s="58">
        <v>5840.429344177246</v>
      </c>
      <c r="I11" s="58">
        <v>0.0</v>
      </c>
      <c r="J11" s="58">
        <v>0.0</v>
      </c>
      <c r="K11" s="58">
        <v>2600.0</v>
      </c>
      <c r="L11" s="58">
        <v>0.0</v>
      </c>
      <c r="M11" s="58">
        <v>0.0</v>
      </c>
      <c r="N11" s="58">
        <v>489.77497816085815</v>
      </c>
      <c r="O11" s="58">
        <v>0.0</v>
      </c>
      <c r="P11" s="58">
        <v>969226.7332196236</v>
      </c>
      <c r="Q11" s="58">
        <v>66.82857179641724</v>
      </c>
      <c r="R11" s="58">
        <v>0.0</v>
      </c>
      <c r="S11" s="58">
        <v>0.0</v>
      </c>
    </row>
    <row r="12" ht="15.75" customHeight="1">
      <c r="A12" s="2" t="s">
        <v>92</v>
      </c>
      <c r="B12" s="58">
        <v>327163.1375851631</v>
      </c>
      <c r="C12" s="58">
        <v>15040.84725856781</v>
      </c>
      <c r="D12" s="58">
        <v>23927.41087245941</v>
      </c>
      <c r="E12" s="58">
        <v>0.0</v>
      </c>
      <c r="F12" s="58">
        <v>0.0</v>
      </c>
      <c r="G12" s="58">
        <v>0.0</v>
      </c>
      <c r="H12" s="58">
        <v>2301.491961479187</v>
      </c>
      <c r="I12" s="58">
        <v>0.0</v>
      </c>
      <c r="J12" s="58">
        <v>0.0</v>
      </c>
      <c r="K12" s="58">
        <v>0.0</v>
      </c>
      <c r="L12" s="58">
        <v>0.0</v>
      </c>
      <c r="M12" s="58">
        <v>0.0</v>
      </c>
      <c r="N12" s="58">
        <v>710.4545450210571</v>
      </c>
      <c r="O12" s="58">
        <v>0.0</v>
      </c>
      <c r="P12" s="58">
        <v>665997.7295327187</v>
      </c>
      <c r="Q12" s="58">
        <v>0.0</v>
      </c>
      <c r="R12" s="58">
        <v>0.0</v>
      </c>
      <c r="S12" s="58">
        <v>540.0</v>
      </c>
    </row>
    <row r="13" ht="15.75" customHeight="1">
      <c r="A13" s="2" t="s">
        <v>93</v>
      </c>
      <c r="B13" s="58">
        <v>804736.6681981087</v>
      </c>
      <c r="C13" s="58">
        <v>21972.946830272675</v>
      </c>
      <c r="D13" s="58">
        <v>31721.30810546875</v>
      </c>
      <c r="E13" s="58">
        <v>0.0</v>
      </c>
      <c r="F13" s="58">
        <v>100.0</v>
      </c>
      <c r="G13" s="58">
        <v>0.0</v>
      </c>
      <c r="H13" s="58">
        <v>11545.72541475296</v>
      </c>
      <c r="I13" s="58">
        <v>0.0</v>
      </c>
      <c r="J13" s="58">
        <v>0.0</v>
      </c>
      <c r="K13" s="58">
        <v>7539.3104610443115</v>
      </c>
      <c r="L13" s="58">
        <v>1791.5309171676636</v>
      </c>
      <c r="M13" s="58">
        <v>0.0</v>
      </c>
      <c r="N13" s="58">
        <v>40440.225091695786</v>
      </c>
      <c r="O13" s="58">
        <v>359.41176414489746</v>
      </c>
      <c r="P13" s="58">
        <v>612411.8280806541</v>
      </c>
      <c r="Q13" s="58">
        <v>519.0859498977661</v>
      </c>
      <c r="R13" s="58">
        <v>6.0</v>
      </c>
      <c r="S13" s="58">
        <v>0.0</v>
      </c>
    </row>
    <row r="14" ht="15.75" customHeight="1">
      <c r="A14" s="2" t="s">
        <v>75</v>
      </c>
      <c r="B14" s="58">
        <v>1468590.8197922707</v>
      </c>
      <c r="C14" s="58">
        <v>31462.60675430298</v>
      </c>
      <c r="D14" s="58">
        <v>49608.90701389313</v>
      </c>
      <c r="E14" s="58">
        <v>0.0</v>
      </c>
      <c r="F14" s="58">
        <v>0.0</v>
      </c>
      <c r="G14" s="58">
        <v>0.0</v>
      </c>
      <c r="H14" s="58">
        <v>81186.83381080627</v>
      </c>
      <c r="I14" s="58">
        <v>0.0</v>
      </c>
      <c r="J14" s="58">
        <v>0.0</v>
      </c>
      <c r="K14" s="58">
        <v>71424.08815193176</v>
      </c>
      <c r="L14" s="58">
        <v>15163.763049125671</v>
      </c>
      <c r="M14" s="58">
        <v>4475.618642807007</v>
      </c>
      <c r="N14" s="58">
        <v>102551.81537030249</v>
      </c>
      <c r="O14" s="58">
        <v>2102.350597381592</v>
      </c>
      <c r="P14" s="58">
        <v>4498460.123971939</v>
      </c>
      <c r="Q14" s="58">
        <v>3920.657777352676</v>
      </c>
      <c r="R14" s="58">
        <v>0.0</v>
      </c>
      <c r="S14" s="58">
        <v>1774.938303809066</v>
      </c>
    </row>
    <row r="15" ht="15.75" customHeight="1">
      <c r="A15" s="2" t="s">
        <v>94</v>
      </c>
      <c r="B15" s="58">
        <v>968646.9437208176</v>
      </c>
      <c r="C15" s="58">
        <v>31220.661047935486</v>
      </c>
      <c r="D15" s="58">
        <v>47642.59186220169</v>
      </c>
      <c r="E15" s="58">
        <v>0.0</v>
      </c>
      <c r="F15" s="58">
        <v>0.0</v>
      </c>
      <c r="G15" s="58">
        <v>0.0</v>
      </c>
      <c r="H15" s="58">
        <v>53517.29217338562</v>
      </c>
      <c r="I15" s="58">
        <v>0.0</v>
      </c>
      <c r="J15" s="58">
        <v>1920.0</v>
      </c>
      <c r="K15" s="58">
        <v>47953.34228134155</v>
      </c>
      <c r="L15" s="58">
        <v>8174.390398979187</v>
      </c>
      <c r="M15" s="58">
        <v>612.374997138977</v>
      </c>
      <c r="N15" s="58">
        <v>53464.683268197376</v>
      </c>
      <c r="O15" s="58">
        <v>1139.1127252578735</v>
      </c>
      <c r="P15" s="58">
        <v>5935878.078591347</v>
      </c>
      <c r="Q15" s="58">
        <v>3054.541193962097</v>
      </c>
      <c r="R15" s="58">
        <v>0.0</v>
      </c>
      <c r="S15" s="58">
        <v>150.97284985542296</v>
      </c>
    </row>
    <row r="16" ht="15.75" customHeight="1">
      <c r="A16" s="2" t="s">
        <v>95</v>
      </c>
      <c r="B16" s="58">
        <v>243233.4785003662</v>
      </c>
      <c r="C16" s="58">
        <v>4596.9810400009155</v>
      </c>
      <c r="D16" s="58">
        <v>4308.106981277466</v>
      </c>
      <c r="E16" s="58">
        <v>3369.0</v>
      </c>
      <c r="F16" s="58">
        <v>0.0</v>
      </c>
      <c r="G16" s="58">
        <v>24.0</v>
      </c>
      <c r="H16" s="58">
        <v>280.0</v>
      </c>
      <c r="I16" s="58">
        <v>3153.857141494751</v>
      </c>
      <c r="J16" s="58">
        <v>0.0</v>
      </c>
      <c r="K16" s="58">
        <v>10560.0</v>
      </c>
      <c r="L16" s="58">
        <v>0.0</v>
      </c>
      <c r="M16" s="58">
        <v>0.0</v>
      </c>
      <c r="N16" s="58">
        <v>0.0</v>
      </c>
      <c r="O16" s="58">
        <v>0.0</v>
      </c>
      <c r="P16" s="58">
        <v>962006.9106578827</v>
      </c>
      <c r="Q16" s="58">
        <v>0.0</v>
      </c>
      <c r="R16" s="58">
        <v>550.5</v>
      </c>
      <c r="S16" s="58">
        <v>0.0</v>
      </c>
    </row>
    <row r="17" ht="15.75" customHeight="1">
      <c r="A17" s="2" t="s">
        <v>70</v>
      </c>
      <c r="B17" s="58">
        <v>2005036.9127970191</v>
      </c>
      <c r="C17" s="58">
        <v>85012.79417800903</v>
      </c>
      <c r="D17" s="58">
        <v>78708.53279829025</v>
      </c>
      <c r="E17" s="58">
        <v>0.0</v>
      </c>
      <c r="F17" s="58">
        <v>49689.0</v>
      </c>
      <c r="G17" s="58">
        <v>0.0</v>
      </c>
      <c r="H17" s="58">
        <v>50564.686250686646</v>
      </c>
      <c r="I17" s="58">
        <v>10692.0</v>
      </c>
      <c r="J17" s="58">
        <v>0.0</v>
      </c>
      <c r="K17" s="58">
        <v>1080.0</v>
      </c>
      <c r="L17" s="58">
        <v>0.0</v>
      </c>
      <c r="M17" s="58">
        <v>67.0</v>
      </c>
      <c r="N17" s="58">
        <v>72.76923036575317</v>
      </c>
      <c r="O17" s="58">
        <v>0.0</v>
      </c>
      <c r="P17" s="58">
        <v>594427.3647689819</v>
      </c>
      <c r="Q17" s="58">
        <v>0.0</v>
      </c>
      <c r="R17" s="58">
        <v>307.8999996185303</v>
      </c>
      <c r="S17" s="58">
        <v>567.9000017642975</v>
      </c>
    </row>
    <row r="18" ht="15.75" customHeight="1">
      <c r="A18" s="2" t="s">
        <v>96</v>
      </c>
      <c r="B18" s="58">
        <v>404121.51460409164</v>
      </c>
      <c r="C18" s="58">
        <v>18612.863963603973</v>
      </c>
      <c r="D18" s="58">
        <v>33532.200278759</v>
      </c>
      <c r="E18" s="58">
        <v>450.0</v>
      </c>
      <c r="F18" s="58">
        <v>0.0</v>
      </c>
      <c r="G18" s="58">
        <v>0.0</v>
      </c>
      <c r="H18" s="58">
        <v>12960.470346450806</v>
      </c>
      <c r="I18" s="58">
        <v>280.0</v>
      </c>
      <c r="J18" s="58">
        <v>0.0</v>
      </c>
      <c r="K18" s="58">
        <v>7462.142927646637</v>
      </c>
      <c r="L18" s="58">
        <v>0.0</v>
      </c>
      <c r="M18" s="58">
        <v>0.0</v>
      </c>
      <c r="N18" s="58">
        <v>0.0</v>
      </c>
      <c r="O18" s="58">
        <v>0.0</v>
      </c>
      <c r="P18" s="58">
        <v>29805.551515102386</v>
      </c>
      <c r="Q18" s="58">
        <v>0.0</v>
      </c>
      <c r="R18" s="58">
        <v>0.0</v>
      </c>
      <c r="S18" s="58">
        <v>0.0</v>
      </c>
    </row>
    <row r="19" ht="15.75" customHeight="1">
      <c r="A19" s="2" t="s">
        <v>97</v>
      </c>
      <c r="B19" s="58">
        <v>496711.25452041626</v>
      </c>
      <c r="C19" s="58">
        <v>21544.179084777832</v>
      </c>
      <c r="D19" s="58">
        <v>35772.91507387161</v>
      </c>
      <c r="E19" s="58">
        <v>118.0</v>
      </c>
      <c r="F19" s="58">
        <v>20.0</v>
      </c>
      <c r="G19" s="58">
        <v>0.0</v>
      </c>
      <c r="H19" s="58">
        <v>4163.453266620636</v>
      </c>
      <c r="I19" s="58">
        <v>0.0</v>
      </c>
      <c r="J19" s="58">
        <v>0.0</v>
      </c>
      <c r="K19" s="58">
        <v>0.0</v>
      </c>
      <c r="L19" s="58">
        <v>0.0</v>
      </c>
      <c r="M19" s="58">
        <v>0.0</v>
      </c>
      <c r="N19" s="58">
        <v>20.250454425811768</v>
      </c>
      <c r="O19" s="58">
        <v>0.0</v>
      </c>
      <c r="P19" s="58">
        <v>81440.7529053688</v>
      </c>
      <c r="Q19" s="58">
        <v>0.0</v>
      </c>
      <c r="R19" s="58">
        <v>0.0</v>
      </c>
      <c r="S19" s="58">
        <v>0.0</v>
      </c>
    </row>
    <row r="20" ht="15.75" customHeight="1">
      <c r="A20" s="2" t="s">
        <v>77</v>
      </c>
      <c r="B20" s="58">
        <v>932473.154132843</v>
      </c>
      <c r="C20" s="58">
        <v>23948.67980670929</v>
      </c>
      <c r="D20" s="58">
        <v>38639.84284162521</v>
      </c>
      <c r="E20" s="58">
        <v>0.0</v>
      </c>
      <c r="F20" s="58">
        <v>0.0</v>
      </c>
      <c r="G20" s="58">
        <v>0.0</v>
      </c>
      <c r="H20" s="58">
        <v>36179.80363488197</v>
      </c>
      <c r="I20" s="58">
        <v>0.0</v>
      </c>
      <c r="J20" s="58">
        <v>0.0</v>
      </c>
      <c r="K20" s="58">
        <v>155294.85065937042</v>
      </c>
      <c r="L20" s="58">
        <v>14358.932738304138</v>
      </c>
      <c r="M20" s="58">
        <v>0.0</v>
      </c>
      <c r="N20" s="58">
        <v>53445.28420813465</v>
      </c>
      <c r="O20" s="58">
        <v>556.5157656669617</v>
      </c>
      <c r="P20" s="58">
        <v>6602349.969122887</v>
      </c>
      <c r="Q20" s="58">
        <v>2734.198103427887</v>
      </c>
      <c r="R20" s="58">
        <v>0.0</v>
      </c>
      <c r="S20" s="58">
        <v>10.60714316368103</v>
      </c>
    </row>
    <row r="21" ht="15.75" customHeight="1">
      <c r="A21" s="2" t="s">
        <v>98</v>
      </c>
      <c r="B21" s="58">
        <v>1066840.717627287</v>
      </c>
      <c r="C21" s="58">
        <v>40205.416253089905</v>
      </c>
      <c r="D21" s="58">
        <v>66466.17341279984</v>
      </c>
      <c r="E21" s="58">
        <v>1781.9285726547241</v>
      </c>
      <c r="F21" s="58">
        <v>32.07142925262451</v>
      </c>
      <c r="G21" s="58">
        <v>49.2142858505249</v>
      </c>
      <c r="H21" s="58">
        <v>17351.652699947357</v>
      </c>
      <c r="I21" s="58">
        <v>2285.0</v>
      </c>
      <c r="J21" s="58">
        <v>0.0</v>
      </c>
      <c r="K21" s="58">
        <v>2231.6666889190674</v>
      </c>
      <c r="L21" s="58">
        <v>5.0</v>
      </c>
      <c r="M21" s="58">
        <v>164.16666507720947</v>
      </c>
      <c r="N21" s="58">
        <v>874.0</v>
      </c>
      <c r="O21" s="58">
        <v>0.0</v>
      </c>
      <c r="P21" s="58">
        <v>107009.12241888046</v>
      </c>
      <c r="Q21" s="58">
        <v>0.0</v>
      </c>
      <c r="R21" s="58">
        <v>59.0</v>
      </c>
      <c r="S21" s="58">
        <v>130.7783327102661</v>
      </c>
    </row>
    <row r="22" ht="15.75" customHeight="1">
      <c r="A22" s="2" t="s">
        <v>99</v>
      </c>
      <c r="B22" s="58">
        <v>366355.74728655815</v>
      </c>
      <c r="C22" s="58">
        <v>15808.348200798035</v>
      </c>
      <c r="D22" s="58">
        <v>25656.86424446106</v>
      </c>
      <c r="E22" s="58">
        <v>0.0</v>
      </c>
      <c r="F22" s="58">
        <v>0.0</v>
      </c>
      <c r="G22" s="58">
        <v>0.0</v>
      </c>
      <c r="H22" s="58">
        <v>2015.3308868408203</v>
      </c>
      <c r="I22" s="58">
        <v>0.0</v>
      </c>
      <c r="J22" s="58">
        <v>0.0</v>
      </c>
      <c r="K22" s="58">
        <v>289.0909194946289</v>
      </c>
      <c r="L22" s="58">
        <v>0.0</v>
      </c>
      <c r="M22" s="58">
        <v>0.0</v>
      </c>
      <c r="N22" s="58">
        <v>625.4117650985718</v>
      </c>
      <c r="O22" s="58">
        <v>420.0</v>
      </c>
      <c r="P22" s="58">
        <v>750302.485294342</v>
      </c>
      <c r="Q22" s="58">
        <v>0.0</v>
      </c>
      <c r="R22" s="58">
        <v>0.0</v>
      </c>
      <c r="S22" s="58">
        <v>0.0</v>
      </c>
    </row>
    <row r="23" ht="15.75" customHeight="1">
      <c r="A23" s="2" t="s">
        <v>100</v>
      </c>
      <c r="B23" s="58">
        <v>37103.0</v>
      </c>
      <c r="C23" s="58">
        <f>374+2760.5</f>
        <v>3134.5</v>
      </c>
      <c r="D23" s="58">
        <f>670+85596.26+25454</f>
        <v>111720.26</v>
      </c>
      <c r="E23" s="58">
        <v>0.0</v>
      </c>
      <c r="F23" s="58">
        <v>0.0</v>
      </c>
      <c r="G23" s="58">
        <v>0.0</v>
      </c>
      <c r="H23" s="58">
        <v>0.0</v>
      </c>
      <c r="I23" s="58">
        <v>0.0</v>
      </c>
      <c r="J23" s="58">
        <v>0.0</v>
      </c>
      <c r="K23" s="58">
        <v>1398.0</v>
      </c>
      <c r="L23" s="58">
        <v>0.0</v>
      </c>
      <c r="M23" s="58">
        <v>0.0</v>
      </c>
      <c r="N23" s="58">
        <v>33.0</v>
      </c>
      <c r="O23" s="58">
        <v>1811.0</v>
      </c>
      <c r="P23" s="58">
        <v>776828.0</v>
      </c>
      <c r="Q23" s="58">
        <v>0.0</v>
      </c>
      <c r="R23" s="58">
        <v>3.0</v>
      </c>
      <c r="S23" s="58">
        <v>251.0</v>
      </c>
    </row>
    <row r="24" ht="15.75" customHeight="1">
      <c r="A24" s="37" t="s">
        <v>12</v>
      </c>
      <c r="B24" s="38">
        <f t="shared" ref="B24:S24" si="1">SUM(B3:B23)</f>
        <v>14675447.29</v>
      </c>
      <c r="C24" s="38">
        <f t="shared" si="1"/>
        <v>565426.631</v>
      </c>
      <c r="D24" s="38">
        <f t="shared" si="1"/>
        <v>865584.6127</v>
      </c>
      <c r="E24" s="38">
        <f t="shared" si="1"/>
        <v>16471.44834</v>
      </c>
      <c r="F24" s="38">
        <f t="shared" si="1"/>
        <v>50098.69643</v>
      </c>
      <c r="G24" s="38">
        <f t="shared" si="1"/>
        <v>535.1726184</v>
      </c>
      <c r="H24" s="38">
        <f t="shared" si="1"/>
        <v>363794.3306</v>
      </c>
      <c r="I24" s="38">
        <f t="shared" si="1"/>
        <v>26677.44048</v>
      </c>
      <c r="J24" s="38">
        <f t="shared" si="1"/>
        <v>1920</v>
      </c>
      <c r="K24" s="38">
        <f t="shared" si="1"/>
        <v>389098.3882</v>
      </c>
      <c r="L24" s="38">
        <f t="shared" si="1"/>
        <v>58605.48392</v>
      </c>
      <c r="M24" s="38">
        <f t="shared" si="1"/>
        <v>6059.838158</v>
      </c>
      <c r="N24" s="38">
        <f t="shared" si="1"/>
        <v>399148.4136</v>
      </c>
      <c r="O24" s="38">
        <f t="shared" si="1"/>
        <v>8299.97904</v>
      </c>
      <c r="P24" s="38">
        <f t="shared" si="1"/>
        <v>25835247.8</v>
      </c>
      <c r="Q24" s="38">
        <f t="shared" si="1"/>
        <v>16109.37418</v>
      </c>
      <c r="R24" s="38">
        <f t="shared" si="1"/>
        <v>1506.89649</v>
      </c>
      <c r="S24" s="38">
        <f t="shared" si="1"/>
        <v>3599.88087</v>
      </c>
      <c r="T24" s="30"/>
      <c r="U24" s="30"/>
      <c r="V24" s="30"/>
      <c r="W24" s="30"/>
      <c r="X24" s="30"/>
      <c r="Y24" s="30"/>
      <c r="Z24" s="30"/>
    </row>
    <row r="25" ht="15.75" customHeight="1">
      <c r="H25" s="67"/>
      <c r="I25" s="47"/>
      <c r="J25" s="47"/>
      <c r="K25" s="47"/>
      <c r="L25" s="47"/>
      <c r="M25" s="47"/>
      <c r="N25" s="47"/>
      <c r="O25" s="47"/>
    </row>
    <row r="26" ht="15.75" customHeight="1">
      <c r="B26" s="67" t="str">
        <f t="shared" ref="B26:D26" si="2">B2</f>
        <v>Milk (KG)</v>
      </c>
      <c r="C26" s="67" t="str">
        <f t="shared" si="2"/>
        <v>Butter (KG)</v>
      </c>
      <c r="D26" s="67" t="str">
        <f t="shared" si="2"/>
        <v>Cheese (KG)</v>
      </c>
      <c r="E26" s="67" t="s">
        <v>217</v>
      </c>
      <c r="F26" s="67" t="s">
        <v>213</v>
      </c>
      <c r="G26" s="67"/>
      <c r="H26" s="98" t="s">
        <v>218</v>
      </c>
      <c r="I26" s="98" t="s">
        <v>35</v>
      </c>
      <c r="J26" s="67"/>
      <c r="K26" s="98" t="s">
        <v>219</v>
      </c>
      <c r="L26" s="98" t="s">
        <v>35</v>
      </c>
      <c r="M26" s="67"/>
      <c r="N26" s="67"/>
      <c r="O26" s="67"/>
      <c r="P26" s="67"/>
      <c r="Q26" s="67"/>
      <c r="R26" s="67"/>
      <c r="S26" s="67"/>
    </row>
    <row r="27" ht="15.75" customHeight="1">
      <c r="A27" s="53" t="str">
        <f t="shared" ref="A27:D27" si="3">A3</f>
        <v>Bumthang</v>
      </c>
      <c r="B27" s="67">
        <f t="shared" si="3"/>
        <v>525932.3621</v>
      </c>
      <c r="C27" s="67">
        <f t="shared" si="3"/>
        <v>61438.34074</v>
      </c>
      <c r="D27" s="67">
        <f t="shared" si="3"/>
        <v>21435.53312</v>
      </c>
      <c r="E27" s="67">
        <f t="shared" ref="E27:E47" si="5">SUM(H3:O3)</f>
        <v>29033.2562</v>
      </c>
      <c r="F27" s="67">
        <f t="shared" ref="F27:F47" si="6">ROUND(P3,0)</f>
        <v>4283</v>
      </c>
      <c r="G27" s="67"/>
      <c r="H27" s="68" t="s">
        <v>69</v>
      </c>
      <c r="I27" s="58">
        <v>14675.447292760417</v>
      </c>
      <c r="J27" s="67"/>
      <c r="K27" s="68" t="s">
        <v>220</v>
      </c>
      <c r="L27" s="58">
        <v>363.7943306262493</v>
      </c>
      <c r="M27" s="67"/>
      <c r="N27" s="67"/>
      <c r="O27" s="67"/>
      <c r="P27" s="99" t="s">
        <v>221</v>
      </c>
      <c r="Q27" s="99" t="s">
        <v>222</v>
      </c>
      <c r="R27" s="67"/>
      <c r="S27" s="67"/>
    </row>
    <row r="28" ht="15.75" customHeight="1">
      <c r="A28" s="53" t="str">
        <f t="shared" ref="A28:D28" si="4">A4</f>
        <v>Chhukha</v>
      </c>
      <c r="B28" s="67">
        <f t="shared" si="4"/>
        <v>675146.0152</v>
      </c>
      <c r="C28" s="67">
        <f t="shared" si="4"/>
        <v>23948.64556</v>
      </c>
      <c r="D28" s="67">
        <f t="shared" si="4"/>
        <v>34120.70716</v>
      </c>
      <c r="E28" s="67">
        <f t="shared" si="5"/>
        <v>109328.1482</v>
      </c>
      <c r="F28" s="67">
        <f t="shared" si="6"/>
        <v>881553</v>
      </c>
      <c r="G28" s="67"/>
      <c r="H28" s="68" t="s">
        <v>223</v>
      </c>
      <c r="I28" s="58">
        <v>565.4266309800148</v>
      </c>
      <c r="J28" s="67"/>
      <c r="K28" s="68" t="s">
        <v>224</v>
      </c>
      <c r="L28" s="100">
        <v>26.677440479278566</v>
      </c>
      <c r="M28" s="67"/>
      <c r="N28" s="67"/>
      <c r="O28" s="67"/>
      <c r="P28" s="101" t="s">
        <v>225</v>
      </c>
      <c r="Q28" s="102">
        <f>P24/1000000</f>
        <v>25.8352478</v>
      </c>
      <c r="R28" s="67"/>
      <c r="S28" s="67"/>
    </row>
    <row r="29" ht="15.75" customHeight="1">
      <c r="A29" s="53" t="str">
        <f t="shared" ref="A29:D29" si="7">A5</f>
        <v>Dagana</v>
      </c>
      <c r="B29" s="67">
        <f t="shared" si="7"/>
        <v>646652.3031</v>
      </c>
      <c r="C29" s="67">
        <f t="shared" si="7"/>
        <v>26304.56385</v>
      </c>
      <c r="D29" s="67">
        <f t="shared" si="7"/>
        <v>38809.0318</v>
      </c>
      <c r="E29" s="67">
        <f t="shared" si="5"/>
        <v>166550.5685</v>
      </c>
      <c r="F29" s="67">
        <f t="shared" si="6"/>
        <v>211631</v>
      </c>
      <c r="G29" s="67"/>
      <c r="H29" s="68" t="s">
        <v>72</v>
      </c>
      <c r="I29" s="58">
        <v>840.1306127402878</v>
      </c>
      <c r="J29" s="67"/>
      <c r="K29" s="68" t="s">
        <v>226</v>
      </c>
      <c r="L29" s="100">
        <v>1.92</v>
      </c>
      <c r="M29" s="67"/>
      <c r="N29" s="67"/>
      <c r="O29" s="67"/>
      <c r="P29" s="101" t="s">
        <v>227</v>
      </c>
      <c r="Q29" s="102">
        <f>Q24/1000</f>
        <v>16.10937418</v>
      </c>
      <c r="R29" s="67"/>
      <c r="S29" s="67"/>
    </row>
    <row r="30" ht="15.75" customHeight="1">
      <c r="A30" s="53" t="str">
        <f t="shared" ref="A30:D30" si="8">A6</f>
        <v>Gasa</v>
      </c>
      <c r="B30" s="67">
        <f t="shared" si="8"/>
        <v>97226.01408</v>
      </c>
      <c r="C30" s="67">
        <f t="shared" si="8"/>
        <v>4755.370229</v>
      </c>
      <c r="D30" s="67">
        <f t="shared" si="8"/>
        <v>4228.35</v>
      </c>
      <c r="E30" s="67">
        <f t="shared" si="5"/>
        <v>3326.583338</v>
      </c>
      <c r="F30" s="67">
        <f t="shared" si="6"/>
        <v>0</v>
      </c>
      <c r="G30" s="67"/>
      <c r="H30" s="68" t="s">
        <v>228</v>
      </c>
      <c r="I30" s="58">
        <v>16.47144834423065</v>
      </c>
      <c r="J30" s="67"/>
      <c r="K30" s="68" t="s">
        <v>229</v>
      </c>
      <c r="L30" s="100">
        <v>389.0983882460594</v>
      </c>
      <c r="M30" s="67"/>
      <c r="N30" s="67"/>
      <c r="O30" s="67"/>
      <c r="P30" s="101" t="s">
        <v>230</v>
      </c>
      <c r="Q30" s="102">
        <f>(R24+S24)/1000</f>
        <v>5.10677736</v>
      </c>
      <c r="R30" s="67"/>
      <c r="S30" s="67"/>
    </row>
    <row r="31" ht="15.75" customHeight="1">
      <c r="A31" s="53" t="str">
        <f t="shared" ref="A31:D31" si="9">A7</f>
        <v>Haa</v>
      </c>
      <c r="B31" s="67">
        <f t="shared" si="9"/>
        <v>498152.3941</v>
      </c>
      <c r="C31" s="67">
        <f t="shared" si="9"/>
        <v>17273.36477</v>
      </c>
      <c r="D31" s="67">
        <f t="shared" si="9"/>
        <v>25435.23573</v>
      </c>
      <c r="E31" s="67">
        <f t="shared" si="5"/>
        <v>3180.200018</v>
      </c>
      <c r="F31" s="67">
        <f t="shared" si="6"/>
        <v>2821</v>
      </c>
      <c r="G31" s="67"/>
      <c r="H31" s="68" t="s">
        <v>231</v>
      </c>
      <c r="I31" s="58">
        <v>50.09869642925263</v>
      </c>
      <c r="J31" s="67"/>
      <c r="K31" s="68" t="s">
        <v>232</v>
      </c>
      <c r="L31" s="100">
        <v>58.60548392057419</v>
      </c>
      <c r="M31" s="67"/>
      <c r="N31" s="67"/>
      <c r="O31" s="67"/>
      <c r="P31" s="67"/>
      <c r="Q31" s="67"/>
      <c r="R31" s="67"/>
      <c r="S31" s="67"/>
    </row>
    <row r="32" ht="15.75" customHeight="1">
      <c r="A32" s="53" t="str">
        <f t="shared" ref="A32:D32" si="10">A8</f>
        <v>Lhuentse</v>
      </c>
      <c r="B32" s="67">
        <f t="shared" si="10"/>
        <v>431097.1066</v>
      </c>
      <c r="C32" s="67">
        <f t="shared" si="10"/>
        <v>21216.96021</v>
      </c>
      <c r="D32" s="67">
        <f t="shared" si="10"/>
        <v>34228.59287</v>
      </c>
      <c r="E32" s="67">
        <f t="shared" si="5"/>
        <v>3975.025494</v>
      </c>
      <c r="F32" s="67">
        <f t="shared" si="6"/>
        <v>85110</v>
      </c>
      <c r="G32" s="67"/>
      <c r="H32" s="68" t="s">
        <v>233</v>
      </c>
      <c r="I32" s="103">
        <v>0.5351726183891297</v>
      </c>
      <c r="J32" s="67"/>
      <c r="K32" s="68" t="s">
        <v>234</v>
      </c>
      <c r="L32" s="100">
        <v>6.059838157653808</v>
      </c>
      <c r="M32" s="67"/>
      <c r="N32" s="67"/>
      <c r="O32" s="67"/>
      <c r="P32" s="67"/>
      <c r="Q32" s="67"/>
      <c r="R32" s="67"/>
      <c r="S32" s="67"/>
    </row>
    <row r="33" ht="15.75" customHeight="1">
      <c r="A33" s="53" t="str">
        <f t="shared" ref="A33:D33" si="11">A9</f>
        <v>Monggar</v>
      </c>
      <c r="B33" s="67">
        <f t="shared" si="11"/>
        <v>1374586.912</v>
      </c>
      <c r="C33" s="67">
        <f t="shared" si="11"/>
        <v>48565.52413</v>
      </c>
      <c r="D33" s="67">
        <f t="shared" si="11"/>
        <v>91721.46043</v>
      </c>
      <c r="E33" s="67">
        <f t="shared" si="5"/>
        <v>22881.45049</v>
      </c>
      <c r="F33" s="67">
        <f t="shared" si="6"/>
        <v>1340384</v>
      </c>
      <c r="G33" s="67"/>
      <c r="H33" s="67"/>
      <c r="I33" s="67"/>
      <c r="J33" s="67"/>
      <c r="K33" s="68" t="s">
        <v>235</v>
      </c>
      <c r="L33" s="100">
        <v>399.14841361484525</v>
      </c>
      <c r="M33" s="67"/>
      <c r="N33" s="67"/>
      <c r="O33" s="67"/>
      <c r="P33" s="67"/>
      <c r="Q33" s="67"/>
      <c r="R33" s="67"/>
      <c r="S33" s="67"/>
    </row>
    <row r="34" ht="15.75" customHeight="1">
      <c r="A34" s="53" t="str">
        <f t="shared" ref="A34:D34" si="12">A10</f>
        <v>Paro</v>
      </c>
      <c r="B34" s="67">
        <f t="shared" si="12"/>
        <v>710083.755</v>
      </c>
      <c r="C34" s="67">
        <f t="shared" si="12"/>
        <v>27518.98793</v>
      </c>
      <c r="D34" s="67">
        <f t="shared" si="12"/>
        <v>32733.00099</v>
      </c>
      <c r="E34" s="67">
        <f t="shared" si="5"/>
        <v>7329.285641</v>
      </c>
      <c r="F34" s="67">
        <f t="shared" si="6"/>
        <v>723322</v>
      </c>
      <c r="G34" s="67"/>
      <c r="H34" s="67"/>
      <c r="I34" s="67"/>
      <c r="J34" s="67"/>
      <c r="K34" s="68" t="s">
        <v>236</v>
      </c>
      <c r="L34" s="100">
        <v>8.299979039669036</v>
      </c>
      <c r="M34" s="67"/>
      <c r="N34" s="67"/>
      <c r="O34" s="67"/>
      <c r="P34" s="67"/>
      <c r="Q34" s="67"/>
      <c r="R34" s="67"/>
      <c r="S34" s="67"/>
    </row>
    <row r="35" ht="15.75" customHeight="1">
      <c r="A35" s="53" t="str">
        <f t="shared" ref="A35:D35" si="13">A11</f>
        <v>Pema Gatshel</v>
      </c>
      <c r="B35" s="67">
        <f t="shared" si="13"/>
        <v>595557.0818</v>
      </c>
      <c r="C35" s="67">
        <f t="shared" si="13"/>
        <v>21844.04915</v>
      </c>
      <c r="D35" s="67">
        <f t="shared" si="13"/>
        <v>35167.58716</v>
      </c>
      <c r="E35" s="67">
        <f t="shared" si="5"/>
        <v>8930.204322</v>
      </c>
      <c r="F35" s="67">
        <f t="shared" si="6"/>
        <v>969227</v>
      </c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</row>
    <row r="36" ht="15.75" customHeight="1">
      <c r="A36" s="53" t="str">
        <f t="shared" ref="A36:D36" si="14">A12</f>
        <v>Punakha</v>
      </c>
      <c r="B36" s="67">
        <f t="shared" si="14"/>
        <v>327163.1376</v>
      </c>
      <c r="C36" s="67">
        <f t="shared" si="14"/>
        <v>15040.84726</v>
      </c>
      <c r="D36" s="67">
        <f t="shared" si="14"/>
        <v>23927.41087</v>
      </c>
      <c r="E36" s="67">
        <f t="shared" si="5"/>
        <v>3011.946507</v>
      </c>
      <c r="F36" s="67">
        <f t="shared" si="6"/>
        <v>665998</v>
      </c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</row>
    <row r="37" ht="15.75" customHeight="1">
      <c r="A37" s="53" t="str">
        <f t="shared" ref="A37:D37" si="15">A13</f>
        <v>Samdrup Jongkhar</v>
      </c>
      <c r="B37" s="67">
        <f t="shared" si="15"/>
        <v>804736.6682</v>
      </c>
      <c r="C37" s="67">
        <f t="shared" si="15"/>
        <v>21972.94683</v>
      </c>
      <c r="D37" s="67">
        <f t="shared" si="15"/>
        <v>31721.30811</v>
      </c>
      <c r="E37" s="67">
        <f t="shared" si="5"/>
        <v>61676.20365</v>
      </c>
      <c r="F37" s="67">
        <f t="shared" si="6"/>
        <v>612412</v>
      </c>
      <c r="L37" s="67"/>
      <c r="M37" s="67"/>
      <c r="N37" s="67"/>
      <c r="O37" s="67"/>
      <c r="P37" s="67"/>
      <c r="Q37" s="67"/>
      <c r="R37" s="67"/>
      <c r="S37" s="67"/>
    </row>
    <row r="38" ht="15.75" customHeight="1">
      <c r="A38" s="53" t="str">
        <f t="shared" ref="A38:D38" si="16">A14</f>
        <v>Samtse</v>
      </c>
      <c r="B38" s="67">
        <f t="shared" si="16"/>
        <v>1468590.82</v>
      </c>
      <c r="C38" s="67">
        <f t="shared" si="16"/>
        <v>31462.60675</v>
      </c>
      <c r="D38" s="67">
        <f t="shared" si="16"/>
        <v>49608.90701</v>
      </c>
      <c r="E38" s="67">
        <f t="shared" si="5"/>
        <v>276904.4696</v>
      </c>
      <c r="F38" s="67">
        <f t="shared" si="6"/>
        <v>4498460</v>
      </c>
      <c r="L38" s="67"/>
      <c r="M38" s="67"/>
      <c r="N38" s="67"/>
      <c r="O38" s="67"/>
      <c r="P38" s="67"/>
      <c r="Q38" s="67"/>
      <c r="R38" s="67"/>
      <c r="S38" s="67"/>
    </row>
    <row r="39" ht="15.75" customHeight="1">
      <c r="A39" s="53" t="str">
        <f t="shared" ref="A39:D39" si="17">A15</f>
        <v>Sarpang</v>
      </c>
      <c r="B39" s="67">
        <f t="shared" si="17"/>
        <v>968646.9437</v>
      </c>
      <c r="C39" s="67">
        <f t="shared" si="17"/>
        <v>31220.66105</v>
      </c>
      <c r="D39" s="67">
        <f t="shared" si="17"/>
        <v>47642.59186</v>
      </c>
      <c r="E39" s="67">
        <f t="shared" si="5"/>
        <v>166781.1958</v>
      </c>
      <c r="F39" s="67">
        <f t="shared" si="6"/>
        <v>5935878</v>
      </c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</row>
    <row r="40" ht="15.75" customHeight="1">
      <c r="A40" s="53" t="str">
        <f t="shared" ref="A40:D40" si="18">A16</f>
        <v>Thimphu</v>
      </c>
      <c r="B40" s="67">
        <f t="shared" si="18"/>
        <v>243233.4785</v>
      </c>
      <c r="C40" s="67">
        <f t="shared" si="18"/>
        <v>4596.98104</v>
      </c>
      <c r="D40" s="67">
        <f t="shared" si="18"/>
        <v>4308.106981</v>
      </c>
      <c r="E40" s="67">
        <f t="shared" si="5"/>
        <v>13993.85714</v>
      </c>
      <c r="F40" s="67">
        <f t="shared" si="6"/>
        <v>962007</v>
      </c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</row>
    <row r="41" ht="15.75" customHeight="1">
      <c r="A41" s="53" t="str">
        <f t="shared" ref="A41:D41" si="19">A17</f>
        <v>Trashigang</v>
      </c>
      <c r="B41" s="67">
        <f t="shared" si="19"/>
        <v>2005036.913</v>
      </c>
      <c r="C41" s="67">
        <f t="shared" si="19"/>
        <v>85012.79418</v>
      </c>
      <c r="D41" s="67">
        <f t="shared" si="19"/>
        <v>78708.5328</v>
      </c>
      <c r="E41" s="67">
        <f t="shared" si="5"/>
        <v>62476.45548</v>
      </c>
      <c r="F41" s="67">
        <f t="shared" si="6"/>
        <v>594427</v>
      </c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</row>
    <row r="42" ht="15.75" customHeight="1">
      <c r="A42" s="53" t="str">
        <f t="shared" ref="A42:D42" si="20">A18</f>
        <v>Trashi Yangtse</v>
      </c>
      <c r="B42" s="67">
        <f t="shared" si="20"/>
        <v>404121.5146</v>
      </c>
      <c r="C42" s="67">
        <f t="shared" si="20"/>
        <v>18612.86396</v>
      </c>
      <c r="D42" s="67">
        <f t="shared" si="20"/>
        <v>33532.20028</v>
      </c>
      <c r="E42" s="67">
        <f t="shared" si="5"/>
        <v>20702.61327</v>
      </c>
      <c r="F42" s="67">
        <f t="shared" si="6"/>
        <v>29806</v>
      </c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</row>
    <row r="43" ht="15.75" customHeight="1">
      <c r="A43" s="53" t="str">
        <f t="shared" ref="A43:D43" si="21">A19</f>
        <v>Trongsa</v>
      </c>
      <c r="B43" s="67">
        <f t="shared" si="21"/>
        <v>496711.2545</v>
      </c>
      <c r="C43" s="67">
        <f t="shared" si="21"/>
        <v>21544.17908</v>
      </c>
      <c r="D43" s="67">
        <f t="shared" si="21"/>
        <v>35772.91507</v>
      </c>
      <c r="E43" s="67">
        <f t="shared" si="5"/>
        <v>4183.703721</v>
      </c>
      <c r="F43" s="67">
        <f t="shared" si="6"/>
        <v>81441</v>
      </c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</row>
    <row r="44" ht="15.75" customHeight="1">
      <c r="A44" s="53" t="str">
        <f t="shared" ref="A44:D44" si="22">A20</f>
        <v>Tsirang</v>
      </c>
      <c r="B44" s="67">
        <f t="shared" si="22"/>
        <v>932473.1541</v>
      </c>
      <c r="C44" s="67">
        <f t="shared" si="22"/>
        <v>23948.67981</v>
      </c>
      <c r="D44" s="67">
        <f t="shared" si="22"/>
        <v>38639.84284</v>
      </c>
      <c r="E44" s="67">
        <f t="shared" si="5"/>
        <v>259835.387</v>
      </c>
      <c r="F44" s="67">
        <f t="shared" si="6"/>
        <v>6602350</v>
      </c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</row>
    <row r="45" ht="15.75" customHeight="1">
      <c r="A45" s="53" t="str">
        <f t="shared" ref="A45:D45" si="23">A21</f>
        <v>Wangdue Phodrang</v>
      </c>
      <c r="B45" s="67">
        <f t="shared" si="23"/>
        <v>1066840.718</v>
      </c>
      <c r="C45" s="67">
        <f t="shared" si="23"/>
        <v>40205.41625</v>
      </c>
      <c r="D45" s="67">
        <f t="shared" si="23"/>
        <v>66466.17341</v>
      </c>
      <c r="E45" s="67">
        <f t="shared" si="5"/>
        <v>22911.48605</v>
      </c>
      <c r="F45" s="67">
        <f t="shared" si="6"/>
        <v>107009</v>
      </c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</row>
    <row r="46" ht="15.75" customHeight="1">
      <c r="A46" s="53" t="str">
        <f t="shared" ref="A46:D46" si="24">A22</f>
        <v>Zhemgang</v>
      </c>
      <c r="B46" s="67">
        <f t="shared" si="24"/>
        <v>366355.7473</v>
      </c>
      <c r="C46" s="67">
        <f t="shared" si="24"/>
        <v>15808.3482</v>
      </c>
      <c r="D46" s="67">
        <f t="shared" si="24"/>
        <v>25656.86424</v>
      </c>
      <c r="E46" s="67">
        <f t="shared" si="5"/>
        <v>3349.833571</v>
      </c>
      <c r="F46" s="67">
        <f t="shared" si="6"/>
        <v>750302</v>
      </c>
      <c r="G46" s="67"/>
      <c r="H46" s="67"/>
      <c r="M46" s="67"/>
    </row>
    <row r="47" ht="15.75" customHeight="1">
      <c r="A47" s="53" t="str">
        <f t="shared" ref="A47:D47" si="25">A23</f>
        <v>Govt. Farms/SoEs</v>
      </c>
      <c r="B47" s="67">
        <f t="shared" si="25"/>
        <v>37103</v>
      </c>
      <c r="C47" s="67">
        <f t="shared" si="25"/>
        <v>3134.5</v>
      </c>
      <c r="D47" s="67">
        <f t="shared" si="25"/>
        <v>111720.26</v>
      </c>
      <c r="E47" s="67">
        <f t="shared" si="5"/>
        <v>3242</v>
      </c>
      <c r="F47" s="67">
        <f t="shared" si="6"/>
        <v>776828</v>
      </c>
      <c r="G47" s="67"/>
      <c r="H47" s="67"/>
      <c r="M47" s="67"/>
    </row>
    <row r="48" ht="15.75" customHeight="1">
      <c r="B48" s="67">
        <f t="shared" ref="B48:F48" si="26">SUM(B27:B47)</f>
        <v>14675447.29</v>
      </c>
      <c r="C48" s="67">
        <f t="shared" si="26"/>
        <v>565426.631</v>
      </c>
      <c r="D48" s="67">
        <f t="shared" si="26"/>
        <v>865584.6127</v>
      </c>
      <c r="E48" s="67">
        <f t="shared" si="26"/>
        <v>1253603.874</v>
      </c>
      <c r="F48" s="67">
        <f t="shared" si="26"/>
        <v>25835249</v>
      </c>
      <c r="G48" s="67"/>
      <c r="H48" s="67"/>
      <c r="M48" s="67"/>
    </row>
    <row r="49" ht="15.75" customHeight="1">
      <c r="G49" s="67"/>
      <c r="H49" s="67"/>
    </row>
    <row r="50" ht="15.75" customHeight="1">
      <c r="G50" s="67"/>
      <c r="H50" s="67"/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A2"/>
    <mergeCell ref="B1:G1"/>
    <mergeCell ref="H1:O1"/>
    <mergeCell ref="P1:S1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11"/>
    <col customWidth="1" min="2" max="2" width="8.67"/>
    <col customWidth="1" min="3" max="3" width="7.67"/>
    <col customWidth="1" min="4" max="4" width="7.78"/>
    <col customWidth="1" min="5" max="5" width="7.44"/>
    <col customWidth="1" min="6" max="6" width="8.0"/>
    <col customWidth="1" min="7" max="7" width="7.33"/>
    <col customWidth="1" min="8" max="8" width="7.44"/>
    <col customWidth="1" min="9" max="9" width="7.67"/>
    <col customWidth="1" min="10" max="10" width="8.67"/>
    <col customWidth="1" min="11" max="11" width="7.0"/>
    <col customWidth="1" min="12" max="12" width="7.67"/>
    <col customWidth="1" min="13" max="26" width="10.56"/>
  </cols>
  <sheetData>
    <row r="1" ht="27.75" customHeight="1">
      <c r="A1" s="104" t="s">
        <v>43</v>
      </c>
      <c r="B1" s="105" t="s">
        <v>60</v>
      </c>
      <c r="C1" s="105" t="s">
        <v>237</v>
      </c>
      <c r="D1" s="105" t="s">
        <v>238</v>
      </c>
      <c r="E1" s="105" t="s">
        <v>239</v>
      </c>
      <c r="F1" s="105" t="s">
        <v>240</v>
      </c>
      <c r="G1" s="105" t="s">
        <v>241</v>
      </c>
      <c r="H1" s="105" t="s">
        <v>242</v>
      </c>
      <c r="I1" s="105" t="s">
        <v>61</v>
      </c>
      <c r="J1" s="105" t="s">
        <v>243</v>
      </c>
      <c r="K1" s="105" t="s">
        <v>244</v>
      </c>
      <c r="L1" s="105" t="s">
        <v>63</v>
      </c>
    </row>
    <row r="2" ht="15.75" customHeight="1">
      <c r="A2" s="106" t="s">
        <v>84</v>
      </c>
      <c r="B2" s="107">
        <v>7699.0</v>
      </c>
      <c r="C2" s="107">
        <v>1930.0</v>
      </c>
      <c r="D2" s="107">
        <v>0.0</v>
      </c>
      <c r="E2" s="107">
        <v>0.0</v>
      </c>
      <c r="F2" s="107">
        <v>0.0</v>
      </c>
      <c r="G2" s="107">
        <v>0.0</v>
      </c>
      <c r="H2" s="107">
        <v>368.0</v>
      </c>
      <c r="I2" s="107">
        <v>0.0</v>
      </c>
      <c r="J2" s="107">
        <v>134.0</v>
      </c>
      <c r="K2" s="107">
        <v>61.0</v>
      </c>
      <c r="L2" s="107">
        <v>58.0</v>
      </c>
      <c r="N2" s="67"/>
    </row>
    <row r="3" ht="15.75" customHeight="1">
      <c r="A3" s="106" t="s">
        <v>85</v>
      </c>
      <c r="B3" s="107">
        <v>11196.0</v>
      </c>
      <c r="C3" s="107">
        <v>0.0</v>
      </c>
      <c r="D3" s="107">
        <v>0.0</v>
      </c>
      <c r="E3" s="107">
        <v>0.0</v>
      </c>
      <c r="F3" s="107">
        <v>0.0</v>
      </c>
      <c r="G3" s="107">
        <v>0.0</v>
      </c>
      <c r="H3" s="107">
        <v>9.0</v>
      </c>
      <c r="I3" s="107">
        <v>3843.0</v>
      </c>
      <c r="J3" s="107">
        <v>63908.0</v>
      </c>
      <c r="K3" s="107">
        <v>571.0</v>
      </c>
      <c r="L3" s="107">
        <v>4736.0</v>
      </c>
    </row>
    <row r="4" ht="15.75" customHeight="1">
      <c r="A4" s="106" t="s">
        <v>86</v>
      </c>
      <c r="B4" s="107">
        <v>13401.0</v>
      </c>
      <c r="C4" s="107">
        <v>0.0</v>
      </c>
      <c r="D4" s="107">
        <v>0.0</v>
      </c>
      <c r="E4" s="107">
        <v>17.0</v>
      </c>
      <c r="F4" s="107">
        <v>1.0</v>
      </c>
      <c r="G4" s="107">
        <v>0.0</v>
      </c>
      <c r="H4" s="107">
        <v>59.0</v>
      </c>
      <c r="I4" s="107">
        <v>8034.0</v>
      </c>
      <c r="J4" s="107">
        <v>60885.0</v>
      </c>
      <c r="K4" s="107">
        <v>182.0</v>
      </c>
      <c r="L4" s="107">
        <v>13448.0</v>
      </c>
    </row>
    <row r="5" ht="15.75" customHeight="1">
      <c r="A5" s="106" t="s">
        <v>87</v>
      </c>
      <c r="B5" s="107">
        <v>860.0</v>
      </c>
      <c r="C5" s="107">
        <v>3682.0</v>
      </c>
      <c r="D5" s="107">
        <v>0.0</v>
      </c>
      <c r="E5" s="107">
        <v>0.0</v>
      </c>
      <c r="F5" s="107">
        <v>0.0</v>
      </c>
      <c r="G5" s="107">
        <v>0.0</v>
      </c>
      <c r="H5" s="107">
        <v>1860.0</v>
      </c>
      <c r="I5" s="107">
        <v>0.0</v>
      </c>
      <c r="J5" s="107">
        <v>0.0</v>
      </c>
      <c r="K5" s="107">
        <v>0.0</v>
      </c>
      <c r="L5" s="107">
        <v>5.0</v>
      </c>
    </row>
    <row r="6" ht="15.75" customHeight="1">
      <c r="A6" s="106" t="s">
        <v>88</v>
      </c>
      <c r="B6" s="107">
        <v>4615.0</v>
      </c>
      <c r="C6" s="107">
        <v>2882.0</v>
      </c>
      <c r="D6" s="107">
        <v>0.0</v>
      </c>
      <c r="E6" s="107">
        <v>0.0</v>
      </c>
      <c r="F6" s="107">
        <v>0.0</v>
      </c>
      <c r="G6" s="107">
        <v>0.0</v>
      </c>
      <c r="H6" s="107">
        <v>721.0</v>
      </c>
      <c r="I6" s="107">
        <v>14.0</v>
      </c>
      <c r="J6" s="107">
        <v>331.0</v>
      </c>
      <c r="K6" s="107">
        <v>0.0</v>
      </c>
      <c r="L6" s="107">
        <v>7.0</v>
      </c>
    </row>
    <row r="7" ht="15.75" customHeight="1">
      <c r="A7" s="106" t="s">
        <v>89</v>
      </c>
      <c r="B7" s="107">
        <v>8425.0</v>
      </c>
      <c r="C7" s="107">
        <v>225.0</v>
      </c>
      <c r="D7" s="107">
        <v>0.0</v>
      </c>
      <c r="E7" s="107">
        <v>0.0</v>
      </c>
      <c r="F7" s="107">
        <v>1.0</v>
      </c>
      <c r="G7" s="107">
        <v>0.0</v>
      </c>
      <c r="H7" s="107">
        <v>541.0</v>
      </c>
      <c r="I7" s="107">
        <v>0.0</v>
      </c>
      <c r="J7" s="107">
        <v>4950.0</v>
      </c>
      <c r="K7" s="107">
        <v>0.0</v>
      </c>
      <c r="L7" s="107">
        <v>6.0</v>
      </c>
    </row>
    <row r="8" ht="15.75" customHeight="1">
      <c r="A8" s="106" t="s">
        <v>73</v>
      </c>
      <c r="B8" s="107">
        <v>20721.0</v>
      </c>
      <c r="C8" s="107">
        <v>0.0</v>
      </c>
      <c r="D8" s="107">
        <v>0.0</v>
      </c>
      <c r="E8" s="107">
        <v>0.0</v>
      </c>
      <c r="F8" s="107">
        <v>13.0</v>
      </c>
      <c r="G8" s="107">
        <v>0.0</v>
      </c>
      <c r="H8" s="107">
        <v>84.0</v>
      </c>
      <c r="I8" s="107">
        <v>55.0</v>
      </c>
      <c r="J8" s="107">
        <v>38670.0</v>
      </c>
      <c r="K8" s="107">
        <v>0.0</v>
      </c>
      <c r="L8" s="107">
        <v>47.0</v>
      </c>
    </row>
    <row r="9" ht="15.75" customHeight="1">
      <c r="A9" s="106" t="s">
        <v>90</v>
      </c>
      <c r="B9" s="107">
        <v>6538.0</v>
      </c>
      <c r="C9" s="107">
        <v>1928.0</v>
      </c>
      <c r="D9" s="107">
        <v>0.0</v>
      </c>
      <c r="E9" s="107">
        <v>0.0</v>
      </c>
      <c r="F9" s="107">
        <v>3.0</v>
      </c>
      <c r="G9" s="107">
        <v>0.0</v>
      </c>
      <c r="H9" s="107">
        <v>1454.0</v>
      </c>
      <c r="I9" s="107">
        <v>424.0</v>
      </c>
      <c r="J9" s="107">
        <v>18688.0</v>
      </c>
      <c r="K9" s="107">
        <v>0.0</v>
      </c>
      <c r="L9" s="107">
        <v>1.0</v>
      </c>
    </row>
    <row r="10" ht="15.75" customHeight="1">
      <c r="A10" s="106" t="s">
        <v>91</v>
      </c>
      <c r="B10" s="107">
        <v>5482.0</v>
      </c>
      <c r="C10" s="107">
        <v>0.0</v>
      </c>
      <c r="D10" s="107">
        <v>0.0</v>
      </c>
      <c r="E10" s="107">
        <v>0.0</v>
      </c>
      <c r="F10" s="107">
        <v>0.0</v>
      </c>
      <c r="G10" s="107">
        <v>0.0</v>
      </c>
      <c r="H10" s="107">
        <v>47.0</v>
      </c>
      <c r="I10" s="107">
        <v>42.0</v>
      </c>
      <c r="J10" s="107">
        <v>20182.0</v>
      </c>
      <c r="K10" s="107">
        <v>0.0</v>
      </c>
      <c r="L10" s="107">
        <v>8.0</v>
      </c>
    </row>
    <row r="11" ht="15.75" customHeight="1">
      <c r="A11" s="106" t="s">
        <v>92</v>
      </c>
      <c r="B11" s="107">
        <v>6226.0</v>
      </c>
      <c r="C11" s="107">
        <v>0.0</v>
      </c>
      <c r="D11" s="107">
        <v>0.0</v>
      </c>
      <c r="E11" s="107">
        <v>0.0</v>
      </c>
      <c r="F11" s="107">
        <v>1.0</v>
      </c>
      <c r="G11" s="107">
        <v>0.0</v>
      </c>
      <c r="H11" s="107">
        <v>262.0</v>
      </c>
      <c r="I11" s="107">
        <v>0.0</v>
      </c>
      <c r="J11" s="107">
        <v>18420.0</v>
      </c>
      <c r="K11" s="107">
        <v>262.0</v>
      </c>
      <c r="L11" s="107">
        <v>73.0</v>
      </c>
    </row>
    <row r="12" ht="15.75" customHeight="1">
      <c r="A12" s="106" t="s">
        <v>93</v>
      </c>
      <c r="B12" s="107">
        <v>10202.0</v>
      </c>
      <c r="C12" s="107">
        <v>3.0</v>
      </c>
      <c r="D12" s="107">
        <v>10.0</v>
      </c>
      <c r="E12" s="107">
        <v>0.0</v>
      </c>
      <c r="F12" s="107">
        <v>37.0</v>
      </c>
      <c r="G12" s="107">
        <v>0.0</v>
      </c>
      <c r="H12" s="107">
        <v>72.0</v>
      </c>
      <c r="I12" s="107">
        <v>454.0</v>
      </c>
      <c r="J12" s="107">
        <v>70563.0</v>
      </c>
      <c r="K12" s="107">
        <v>98.0</v>
      </c>
      <c r="L12" s="107">
        <v>1356.0</v>
      </c>
    </row>
    <row r="13" ht="15.75" customHeight="1">
      <c r="A13" s="106" t="s">
        <v>75</v>
      </c>
      <c r="B13" s="107">
        <v>27919.0</v>
      </c>
      <c r="C13" s="107">
        <v>0.0</v>
      </c>
      <c r="D13" s="107">
        <v>0.0</v>
      </c>
      <c r="E13" s="107">
        <v>305.0</v>
      </c>
      <c r="F13" s="107">
        <v>5.0</v>
      </c>
      <c r="G13" s="107">
        <v>0.0</v>
      </c>
      <c r="H13" s="107">
        <v>38.0</v>
      </c>
      <c r="I13" s="107">
        <v>16928.0</v>
      </c>
      <c r="J13" s="107">
        <v>166912.0</v>
      </c>
      <c r="K13" s="107">
        <v>5485.0</v>
      </c>
      <c r="L13" s="107">
        <v>17351.0</v>
      </c>
    </row>
    <row r="14" ht="15.75" customHeight="1">
      <c r="A14" s="106" t="s">
        <v>94</v>
      </c>
      <c r="B14" s="107">
        <v>14048.0</v>
      </c>
      <c r="C14" s="107">
        <v>0.0</v>
      </c>
      <c r="D14" s="107">
        <v>0.0</v>
      </c>
      <c r="E14" s="107">
        <v>19.0</v>
      </c>
      <c r="F14" s="107">
        <v>2.0</v>
      </c>
      <c r="G14" s="107">
        <v>0.0</v>
      </c>
      <c r="H14" s="107">
        <v>60.0</v>
      </c>
      <c r="I14" s="107">
        <v>5317.0</v>
      </c>
      <c r="J14" s="107">
        <v>169782.0</v>
      </c>
      <c r="K14" s="107">
        <v>1036.0</v>
      </c>
      <c r="L14" s="107">
        <v>7538.0</v>
      </c>
    </row>
    <row r="15" ht="15.75" customHeight="1">
      <c r="A15" s="106" t="s">
        <v>95</v>
      </c>
      <c r="B15" s="107">
        <v>1679.0</v>
      </c>
      <c r="C15" s="107">
        <v>8086.0</v>
      </c>
      <c r="D15" s="107">
        <v>0.0</v>
      </c>
      <c r="E15" s="107">
        <v>0.0</v>
      </c>
      <c r="F15" s="107">
        <v>0.0</v>
      </c>
      <c r="G15" s="107">
        <v>0.0</v>
      </c>
      <c r="H15" s="107">
        <v>1820.0</v>
      </c>
      <c r="I15" s="107">
        <v>665.0</v>
      </c>
      <c r="J15" s="107">
        <v>17419.0</v>
      </c>
      <c r="K15" s="107">
        <v>0.0</v>
      </c>
      <c r="L15" s="107">
        <v>12.0</v>
      </c>
    </row>
    <row r="16" ht="15.75" customHeight="1">
      <c r="A16" s="106" t="s">
        <v>70</v>
      </c>
      <c r="B16" s="107">
        <v>21507.0</v>
      </c>
      <c r="C16" s="107">
        <v>3213.0</v>
      </c>
      <c r="D16" s="107">
        <v>6392.0</v>
      </c>
      <c r="E16" s="107">
        <v>0.0</v>
      </c>
      <c r="F16" s="107">
        <v>14.0</v>
      </c>
      <c r="G16" s="107">
        <v>173.0</v>
      </c>
      <c r="H16" s="107">
        <v>666.0</v>
      </c>
      <c r="I16" s="107">
        <v>108.0</v>
      </c>
      <c r="J16" s="107">
        <v>12390.0</v>
      </c>
      <c r="K16" s="107">
        <v>860.0</v>
      </c>
      <c r="L16" s="107">
        <v>60.0</v>
      </c>
    </row>
    <row r="17" ht="15.75" customHeight="1">
      <c r="A17" s="106" t="s">
        <v>96</v>
      </c>
      <c r="B17" s="107">
        <v>6710.0</v>
      </c>
      <c r="C17" s="107">
        <v>80.0</v>
      </c>
      <c r="D17" s="107">
        <v>60.0</v>
      </c>
      <c r="E17" s="107">
        <v>0.0</v>
      </c>
      <c r="F17" s="107">
        <v>0.0</v>
      </c>
      <c r="G17" s="107">
        <v>0.0</v>
      </c>
      <c r="H17" s="107">
        <v>690.0</v>
      </c>
      <c r="I17" s="107">
        <v>198.0</v>
      </c>
      <c r="J17" s="107">
        <v>694.0</v>
      </c>
      <c r="K17" s="107">
        <v>0.0</v>
      </c>
      <c r="L17" s="107">
        <v>0.0</v>
      </c>
    </row>
    <row r="18" ht="15.75" customHeight="1">
      <c r="A18" s="106" t="s">
        <v>97</v>
      </c>
      <c r="B18" s="107">
        <v>6272.0</v>
      </c>
      <c r="C18" s="107">
        <v>23.0</v>
      </c>
      <c r="D18" s="107">
        <v>0.0</v>
      </c>
      <c r="E18" s="107">
        <v>0.0</v>
      </c>
      <c r="F18" s="107">
        <v>1.0</v>
      </c>
      <c r="G18" s="107">
        <v>0.0</v>
      </c>
      <c r="H18" s="107">
        <v>2.0</v>
      </c>
      <c r="I18" s="107">
        <v>0.0</v>
      </c>
      <c r="J18" s="107">
        <v>3865.0</v>
      </c>
      <c r="K18" s="107">
        <v>0.0</v>
      </c>
      <c r="L18" s="107">
        <v>68.0</v>
      </c>
    </row>
    <row r="19" ht="15.75" customHeight="1">
      <c r="A19" s="106" t="s">
        <v>77</v>
      </c>
      <c r="B19" s="107">
        <v>9400.0</v>
      </c>
      <c r="C19" s="107">
        <v>0.0</v>
      </c>
      <c r="D19" s="107">
        <v>0.0</v>
      </c>
      <c r="E19" s="107">
        <v>187.0</v>
      </c>
      <c r="F19" s="107">
        <v>0.0</v>
      </c>
      <c r="G19" s="107">
        <v>0.0</v>
      </c>
      <c r="H19" s="107">
        <v>21.0</v>
      </c>
      <c r="I19" s="107">
        <v>11334.0</v>
      </c>
      <c r="J19" s="107">
        <v>145793.0</v>
      </c>
      <c r="K19" s="107">
        <v>95.0</v>
      </c>
      <c r="L19" s="107">
        <v>10887.0</v>
      </c>
    </row>
    <row r="20" ht="15.75" customHeight="1">
      <c r="A20" s="106" t="s">
        <v>98</v>
      </c>
      <c r="B20" s="107">
        <v>16546.0</v>
      </c>
      <c r="C20" s="107">
        <v>1488.0</v>
      </c>
      <c r="D20" s="107">
        <v>4.0</v>
      </c>
      <c r="E20" s="107">
        <v>0.0</v>
      </c>
      <c r="F20" s="107">
        <v>0.0</v>
      </c>
      <c r="G20" s="107">
        <v>0.0</v>
      </c>
      <c r="H20" s="107">
        <v>143.0</v>
      </c>
      <c r="I20" s="107">
        <v>413.0</v>
      </c>
      <c r="J20" s="107">
        <v>5325.0</v>
      </c>
      <c r="K20" s="107">
        <v>320.0</v>
      </c>
      <c r="L20" s="107">
        <v>175.0</v>
      </c>
    </row>
    <row r="21" ht="15.75" customHeight="1">
      <c r="A21" s="106" t="s">
        <v>99</v>
      </c>
      <c r="B21" s="107">
        <v>6200.0</v>
      </c>
      <c r="C21" s="107">
        <v>0.0</v>
      </c>
      <c r="D21" s="107">
        <v>0.0</v>
      </c>
      <c r="E21" s="107">
        <v>0.0</v>
      </c>
      <c r="F21" s="107">
        <v>5.0</v>
      </c>
      <c r="G21" s="107">
        <v>0.0</v>
      </c>
      <c r="H21" s="107">
        <v>145.0</v>
      </c>
      <c r="I21" s="107">
        <v>91.0</v>
      </c>
      <c r="J21" s="107">
        <v>19172.0</v>
      </c>
      <c r="K21" s="107">
        <v>0.0</v>
      </c>
      <c r="L21" s="107">
        <v>22.0</v>
      </c>
    </row>
    <row r="22" ht="15.75" customHeight="1">
      <c r="A22" s="106" t="s">
        <v>245</v>
      </c>
      <c r="B22" s="107">
        <v>569.0</v>
      </c>
      <c r="C22" s="107">
        <v>143.0</v>
      </c>
      <c r="D22" s="107">
        <v>0.0</v>
      </c>
      <c r="E22" s="107">
        <v>0.0</v>
      </c>
      <c r="F22" s="107">
        <v>195.0</v>
      </c>
      <c r="G22" s="107">
        <v>0.0</v>
      </c>
      <c r="H22" s="107">
        <v>92.0</v>
      </c>
      <c r="I22" s="107">
        <v>1855.0</v>
      </c>
      <c r="J22" s="107">
        <v>21604.0</v>
      </c>
      <c r="K22" s="107">
        <v>420.0</v>
      </c>
      <c r="L22" s="107">
        <v>66.0</v>
      </c>
    </row>
    <row r="23" ht="15.75" customHeight="1">
      <c r="A23" s="108" t="s">
        <v>12</v>
      </c>
      <c r="B23" s="109">
        <f t="shared" ref="B23:L23" si="1">SUM(B2:B22)</f>
        <v>206215</v>
      </c>
      <c r="C23" s="109">
        <f t="shared" si="1"/>
        <v>23683</v>
      </c>
      <c r="D23" s="109">
        <f t="shared" si="1"/>
        <v>6466</v>
      </c>
      <c r="E23" s="109">
        <f t="shared" si="1"/>
        <v>528</v>
      </c>
      <c r="F23" s="109">
        <f t="shared" si="1"/>
        <v>278</v>
      </c>
      <c r="G23" s="109">
        <f t="shared" si="1"/>
        <v>173</v>
      </c>
      <c r="H23" s="109">
        <f t="shared" si="1"/>
        <v>9154</v>
      </c>
      <c r="I23" s="109">
        <f t="shared" si="1"/>
        <v>49775</v>
      </c>
      <c r="J23" s="109">
        <f t="shared" si="1"/>
        <v>859687</v>
      </c>
      <c r="K23" s="109">
        <f t="shared" si="1"/>
        <v>9390</v>
      </c>
      <c r="L23" s="109">
        <f t="shared" si="1"/>
        <v>55924</v>
      </c>
    </row>
    <row r="24" ht="15.75" customHeight="1"/>
    <row r="25" ht="15.75" customHeight="1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</row>
    <row r="26" ht="15.75" customHeight="1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</row>
    <row r="27" ht="15.75" customHeight="1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</row>
    <row r="28" ht="15.75" customHeight="1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</row>
    <row r="29" ht="15.75" customHeight="1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</row>
    <row r="30" ht="15.75" customHeight="1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</row>
    <row r="31" ht="15.75" customHeight="1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</row>
    <row r="32" ht="15.75" customHeight="1"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</row>
    <row r="33" ht="15.75" customHeight="1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</row>
    <row r="34" ht="15.75" customHeight="1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</row>
    <row r="35" ht="15.75" customHeight="1"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</row>
    <row r="36" ht="15.75" customHeight="1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</row>
    <row r="37" ht="15.75" customHeight="1"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</row>
    <row r="38" ht="15.75" customHeight="1"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ht="15.75" customHeight="1"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ht="15.75" customHeight="1"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ht="15.75" customHeight="1"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</row>
    <row r="42" ht="15.75" customHeight="1"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ht="15.75" customHeight="1"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ht="15.75" customHeight="1"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ht="15.75" customHeight="1"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17.33"/>
    <col customWidth="1" min="2" max="2" width="11.11"/>
    <col customWidth="1" min="3" max="3" width="9.67"/>
    <col customWidth="1" min="4" max="4" width="13.0"/>
    <col customWidth="1" min="5" max="6" width="12.44"/>
    <col customWidth="1" min="7" max="7" width="17.67"/>
    <col customWidth="1" min="8" max="8" width="8.78"/>
    <col customWidth="1" min="9" max="9" width="12.11"/>
    <col customWidth="1" min="10" max="10" width="11.33"/>
    <col customWidth="1" min="11" max="11" width="10.33"/>
    <col customWidth="1" min="12" max="26" width="10.56"/>
  </cols>
  <sheetData>
    <row r="1" ht="24.0" customHeight="1">
      <c r="A1" s="55" t="s">
        <v>43</v>
      </c>
      <c r="B1" s="55" t="s">
        <v>246</v>
      </c>
      <c r="C1" s="55" t="s">
        <v>247</v>
      </c>
      <c r="D1" s="55" t="s">
        <v>248</v>
      </c>
      <c r="E1" s="55" t="s">
        <v>249</v>
      </c>
      <c r="F1" s="55" t="s">
        <v>250</v>
      </c>
      <c r="G1" s="55" t="s">
        <v>251</v>
      </c>
      <c r="H1" s="55" t="s">
        <v>252</v>
      </c>
      <c r="I1" s="55" t="s">
        <v>253</v>
      </c>
      <c r="J1" s="55" t="s">
        <v>254</v>
      </c>
      <c r="K1" s="55" t="s">
        <v>255</v>
      </c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ht="15.75" customHeight="1">
      <c r="A2" s="2" t="s">
        <v>84</v>
      </c>
      <c r="B2" s="58">
        <v>339.96197605133057</v>
      </c>
      <c r="C2" s="58">
        <v>55.5</v>
      </c>
      <c r="D2" s="58">
        <v>0.0</v>
      </c>
      <c r="E2" s="58">
        <v>0.0</v>
      </c>
      <c r="F2" s="58">
        <v>0.0</v>
      </c>
      <c r="G2" s="58">
        <v>5.0</v>
      </c>
      <c r="H2" s="58">
        <v>0.0</v>
      </c>
      <c r="I2" s="58">
        <v>11.0</v>
      </c>
      <c r="J2" s="58">
        <v>0.0</v>
      </c>
      <c r="K2" s="58">
        <v>1.0</v>
      </c>
    </row>
    <row r="3" ht="15.75" customHeight="1">
      <c r="A3" s="2" t="s">
        <v>85</v>
      </c>
      <c r="B3" s="58">
        <v>182.4332971572876</v>
      </c>
      <c r="C3" s="58">
        <v>0.0</v>
      </c>
      <c r="D3" s="58">
        <v>0.0</v>
      </c>
      <c r="E3" s="58">
        <v>0.0</v>
      </c>
      <c r="F3" s="58">
        <v>0.0</v>
      </c>
      <c r="G3" s="58">
        <v>0.0</v>
      </c>
      <c r="H3" s="58">
        <v>139.88888454437256</v>
      </c>
      <c r="I3" s="58">
        <v>5923.172150611877</v>
      </c>
      <c r="J3" s="58">
        <v>65.90908908843994</v>
      </c>
      <c r="K3" s="58">
        <v>36.73333263397217</v>
      </c>
    </row>
    <row r="4" ht="15.75" customHeight="1">
      <c r="A4" s="2" t="s">
        <v>86</v>
      </c>
      <c r="B4" s="58">
        <v>95.53373003005981</v>
      </c>
      <c r="C4" s="58">
        <v>0.0</v>
      </c>
      <c r="D4" s="58">
        <v>0.0</v>
      </c>
      <c r="E4" s="58">
        <v>0.0</v>
      </c>
      <c r="F4" s="58">
        <v>0.0</v>
      </c>
      <c r="G4" s="58">
        <v>0.0</v>
      </c>
      <c r="H4" s="58">
        <v>1296.2446794509888</v>
      </c>
      <c r="I4" s="58">
        <v>6781.611325263977</v>
      </c>
      <c r="J4" s="58">
        <v>30.0</v>
      </c>
      <c r="K4" s="58">
        <v>829.9675164222717</v>
      </c>
    </row>
    <row r="5" ht="15.75" customHeight="1">
      <c r="A5" s="2" t="s">
        <v>87</v>
      </c>
      <c r="B5" s="58">
        <v>4.0</v>
      </c>
      <c r="C5" s="58">
        <v>113.80833339691162</v>
      </c>
      <c r="D5" s="58">
        <v>0.0</v>
      </c>
      <c r="E5" s="58">
        <v>0.0</v>
      </c>
      <c r="F5" s="58">
        <v>0.0</v>
      </c>
      <c r="G5" s="58">
        <v>64.79166746139526</v>
      </c>
      <c r="H5" s="58">
        <v>0.0</v>
      </c>
      <c r="I5" s="58">
        <v>0.0</v>
      </c>
      <c r="J5" s="58">
        <v>0.0</v>
      </c>
      <c r="K5" s="58">
        <v>0.0</v>
      </c>
    </row>
    <row r="6" ht="15.75" customHeight="1">
      <c r="A6" s="2" t="s">
        <v>88</v>
      </c>
      <c r="B6" s="58">
        <v>21.451948165893555</v>
      </c>
      <c r="C6" s="58">
        <v>65.5</v>
      </c>
      <c r="D6" s="58">
        <v>0.0</v>
      </c>
      <c r="E6" s="58">
        <v>0.0</v>
      </c>
      <c r="F6" s="58">
        <v>0.0</v>
      </c>
      <c r="G6" s="58">
        <v>5.0</v>
      </c>
      <c r="H6" s="58">
        <v>0.0</v>
      </c>
      <c r="I6" s="58">
        <v>54.72499942779541</v>
      </c>
      <c r="J6" s="58">
        <v>0.0</v>
      </c>
      <c r="K6" s="58">
        <v>0.0</v>
      </c>
    </row>
    <row r="7" ht="15.75" customHeight="1">
      <c r="A7" s="2" t="s">
        <v>89</v>
      </c>
      <c r="B7" s="58">
        <v>71.05966711044312</v>
      </c>
      <c r="C7" s="58">
        <v>0.0</v>
      </c>
      <c r="D7" s="58">
        <v>0.0</v>
      </c>
      <c r="E7" s="58">
        <v>0.0</v>
      </c>
      <c r="F7" s="58">
        <v>0.0</v>
      </c>
      <c r="G7" s="58">
        <v>0.0</v>
      </c>
      <c r="H7" s="58">
        <v>0.0</v>
      </c>
      <c r="I7" s="58">
        <v>254.886239528656</v>
      </c>
      <c r="J7" s="58">
        <v>0.0</v>
      </c>
      <c r="K7" s="58">
        <v>0.0</v>
      </c>
    </row>
    <row r="8" ht="15.75" customHeight="1">
      <c r="A8" s="2" t="s">
        <v>73</v>
      </c>
      <c r="B8" s="58">
        <v>476.9385094642639</v>
      </c>
      <c r="C8" s="58">
        <v>0.0</v>
      </c>
      <c r="D8" s="58">
        <v>0.0</v>
      </c>
      <c r="E8" s="58">
        <v>0.0</v>
      </c>
      <c r="F8" s="58">
        <v>0.0</v>
      </c>
      <c r="G8" s="58">
        <v>7.857142925262451</v>
      </c>
      <c r="H8" s="58">
        <v>8.0</v>
      </c>
      <c r="I8" s="58">
        <v>1829.3613858222961</v>
      </c>
      <c r="J8" s="58">
        <v>0.0</v>
      </c>
      <c r="K8" s="58">
        <v>14.727272987365723</v>
      </c>
    </row>
    <row r="9" ht="15.75" customHeight="1">
      <c r="A9" s="2" t="s">
        <v>90</v>
      </c>
      <c r="B9" s="58">
        <v>42.500351905822754</v>
      </c>
      <c r="C9" s="58">
        <v>3.0</v>
      </c>
      <c r="D9" s="58">
        <v>0.0</v>
      </c>
      <c r="E9" s="58">
        <v>0.0</v>
      </c>
      <c r="F9" s="58">
        <v>0.0</v>
      </c>
      <c r="G9" s="58">
        <v>51.16666555404663</v>
      </c>
      <c r="H9" s="58">
        <v>0.0</v>
      </c>
      <c r="I9" s="58">
        <v>1452.7902188301086</v>
      </c>
      <c r="J9" s="58">
        <v>0.0</v>
      </c>
      <c r="K9" s="58">
        <v>0.0</v>
      </c>
    </row>
    <row r="10" ht="15.75" customHeight="1">
      <c r="A10" s="2" t="s">
        <v>91</v>
      </c>
      <c r="B10" s="58">
        <v>132.93515825271606</v>
      </c>
      <c r="C10" s="58">
        <v>0.0</v>
      </c>
      <c r="D10" s="58">
        <v>0.0</v>
      </c>
      <c r="E10" s="58">
        <v>0.0</v>
      </c>
      <c r="F10" s="58">
        <v>0.0</v>
      </c>
      <c r="G10" s="58">
        <v>8.857142448425293</v>
      </c>
      <c r="H10" s="58">
        <v>0.0</v>
      </c>
      <c r="I10" s="58">
        <v>1262.5521035194397</v>
      </c>
      <c r="J10" s="58">
        <v>0.0</v>
      </c>
      <c r="K10" s="58">
        <v>0.0</v>
      </c>
    </row>
    <row r="11" ht="15.75" customHeight="1">
      <c r="A11" s="2" t="s">
        <v>92</v>
      </c>
      <c r="B11" s="58">
        <v>133.79112720489502</v>
      </c>
      <c r="C11" s="58">
        <v>0.0</v>
      </c>
      <c r="D11" s="58">
        <v>0.0</v>
      </c>
      <c r="E11" s="58">
        <v>0.0</v>
      </c>
      <c r="F11" s="58">
        <v>0.0</v>
      </c>
      <c r="G11" s="58">
        <v>7.409090995788574</v>
      </c>
      <c r="H11" s="58">
        <v>0.0</v>
      </c>
      <c r="I11" s="58">
        <v>527.4393978118896</v>
      </c>
      <c r="J11" s="58">
        <v>1.0</v>
      </c>
      <c r="K11" s="58">
        <v>0.0</v>
      </c>
    </row>
    <row r="12" ht="15.75" customHeight="1">
      <c r="A12" s="2" t="s">
        <v>93</v>
      </c>
      <c r="B12" s="58">
        <v>137.8503623008728</v>
      </c>
      <c r="C12" s="58">
        <v>0.0</v>
      </c>
      <c r="D12" s="58">
        <v>0.0</v>
      </c>
      <c r="E12" s="58">
        <v>0.0</v>
      </c>
      <c r="F12" s="58">
        <v>0.0</v>
      </c>
      <c r="G12" s="58">
        <v>2.0</v>
      </c>
      <c r="H12" s="58">
        <v>19.882352828979492</v>
      </c>
      <c r="I12" s="58">
        <v>2126.992229938507</v>
      </c>
      <c r="J12" s="58">
        <v>1.0</v>
      </c>
      <c r="K12" s="58">
        <v>91.78965950012207</v>
      </c>
    </row>
    <row r="13" ht="15.75" customHeight="1">
      <c r="A13" s="2" t="s">
        <v>75</v>
      </c>
      <c r="B13" s="58">
        <v>442.3263750076294</v>
      </c>
      <c r="C13" s="58">
        <v>0.0</v>
      </c>
      <c r="D13" s="58">
        <v>0.0</v>
      </c>
      <c r="E13" s="58">
        <v>0.0</v>
      </c>
      <c r="F13" s="58">
        <v>0.0</v>
      </c>
      <c r="G13" s="58">
        <v>0.0</v>
      </c>
      <c r="H13" s="58">
        <v>260.187388420105</v>
      </c>
      <c r="I13" s="58">
        <v>12332.1123752594</v>
      </c>
      <c r="J13" s="58">
        <v>274.4627561569214</v>
      </c>
      <c r="K13" s="58">
        <v>1115.6614274978638</v>
      </c>
    </row>
    <row r="14" ht="15.75" customHeight="1">
      <c r="A14" s="2" t="s">
        <v>94</v>
      </c>
      <c r="B14" s="58">
        <v>127.76190137863159</v>
      </c>
      <c r="C14" s="58">
        <v>0.0</v>
      </c>
      <c r="D14" s="58">
        <v>0.0</v>
      </c>
      <c r="E14" s="58">
        <v>0.0</v>
      </c>
      <c r="F14" s="58">
        <v>0.0</v>
      </c>
      <c r="G14" s="58">
        <v>0.0</v>
      </c>
      <c r="H14" s="58">
        <v>161.38497257232666</v>
      </c>
      <c r="I14" s="58">
        <v>11312.861223220825</v>
      </c>
      <c r="J14" s="58">
        <v>50.0625</v>
      </c>
      <c r="K14" s="58">
        <v>287.44536781311035</v>
      </c>
    </row>
    <row r="15" ht="15.75" customHeight="1">
      <c r="A15" s="2" t="s">
        <v>95</v>
      </c>
      <c r="B15" s="58">
        <v>45.646140575408936</v>
      </c>
      <c r="C15" s="58">
        <v>328.14285707473755</v>
      </c>
      <c r="D15" s="58">
        <v>0.0</v>
      </c>
      <c r="E15" s="58">
        <v>0.0</v>
      </c>
      <c r="F15" s="58">
        <v>0.0</v>
      </c>
      <c r="G15" s="58">
        <v>38.2857141494751</v>
      </c>
      <c r="H15" s="58">
        <v>23.0</v>
      </c>
      <c r="I15" s="58">
        <v>1500.809515953064</v>
      </c>
      <c r="J15" s="58">
        <v>0.0</v>
      </c>
      <c r="K15" s="58">
        <v>0.0</v>
      </c>
    </row>
    <row r="16" ht="15.75" customHeight="1">
      <c r="A16" s="2" t="s">
        <v>70</v>
      </c>
      <c r="B16" s="58">
        <v>518.0894727706909</v>
      </c>
      <c r="C16" s="58">
        <v>55.0</v>
      </c>
      <c r="D16" s="58">
        <v>65.0</v>
      </c>
      <c r="E16" s="58">
        <v>0.0</v>
      </c>
      <c r="F16" s="58">
        <v>0.0</v>
      </c>
      <c r="G16" s="58">
        <v>3.0</v>
      </c>
      <c r="H16" s="58">
        <v>0.0</v>
      </c>
      <c r="I16" s="58">
        <v>383.0384621620178</v>
      </c>
      <c r="J16" s="58">
        <v>42.0</v>
      </c>
      <c r="K16" s="58">
        <v>3.0</v>
      </c>
    </row>
    <row r="17" ht="15.75" customHeight="1">
      <c r="A17" s="2" t="s">
        <v>96</v>
      </c>
      <c r="B17" s="58">
        <v>173.0139126777649</v>
      </c>
      <c r="C17" s="58">
        <v>2.0</v>
      </c>
      <c r="D17" s="58">
        <v>0.0</v>
      </c>
      <c r="E17" s="58">
        <v>0.0</v>
      </c>
      <c r="F17" s="58">
        <v>0.0</v>
      </c>
      <c r="G17" s="58">
        <v>0.0</v>
      </c>
      <c r="H17" s="58">
        <v>0.0</v>
      </c>
      <c r="I17" s="58">
        <v>3.0</v>
      </c>
      <c r="J17" s="58">
        <v>0.0</v>
      </c>
      <c r="K17" s="58">
        <v>0.0</v>
      </c>
    </row>
    <row r="18" ht="15.75" customHeight="1">
      <c r="A18" s="2" t="s">
        <v>97</v>
      </c>
      <c r="B18" s="58">
        <v>108.75862693786621</v>
      </c>
      <c r="C18" s="58">
        <v>0.0</v>
      </c>
      <c r="D18" s="58">
        <v>0.0</v>
      </c>
      <c r="E18" s="58">
        <v>0.0</v>
      </c>
      <c r="F18" s="58">
        <v>0.0</v>
      </c>
      <c r="G18" s="58">
        <v>0.0</v>
      </c>
      <c r="H18" s="58">
        <v>0.0</v>
      </c>
      <c r="I18" s="58">
        <v>240.85760831832886</v>
      </c>
      <c r="J18" s="58">
        <v>0.0</v>
      </c>
      <c r="K18" s="58">
        <v>10.77419376373291</v>
      </c>
    </row>
    <row r="19" ht="15.75" customHeight="1">
      <c r="A19" s="2" t="s">
        <v>77</v>
      </c>
      <c r="B19" s="58">
        <v>87.69224119186401</v>
      </c>
      <c r="C19" s="58">
        <v>0.0</v>
      </c>
      <c r="D19" s="58">
        <v>0.0</v>
      </c>
      <c r="E19" s="58">
        <v>0.0</v>
      </c>
      <c r="F19" s="58">
        <v>0.0</v>
      </c>
      <c r="G19" s="58">
        <v>7.0</v>
      </c>
      <c r="H19" s="58">
        <v>273.7233295440674</v>
      </c>
      <c r="I19" s="58">
        <v>9465.522165775299</v>
      </c>
      <c r="J19" s="58">
        <v>0.0</v>
      </c>
      <c r="K19" s="58">
        <v>364.6204104423523</v>
      </c>
    </row>
    <row r="20" ht="15.75" customHeight="1">
      <c r="A20" s="2" t="s">
        <v>98</v>
      </c>
      <c r="B20" s="58">
        <v>616.015408039093</v>
      </c>
      <c r="C20" s="58">
        <v>73.6428575515747</v>
      </c>
      <c r="D20" s="58">
        <v>0.0</v>
      </c>
      <c r="E20" s="58">
        <v>0.0</v>
      </c>
      <c r="F20" s="58">
        <v>0.0</v>
      </c>
      <c r="G20" s="58">
        <v>0.0</v>
      </c>
      <c r="H20" s="58">
        <v>0.0</v>
      </c>
      <c r="I20" s="58">
        <v>304.2060661315918</v>
      </c>
      <c r="J20" s="58">
        <v>12.916666507720947</v>
      </c>
      <c r="K20" s="58">
        <v>3.0</v>
      </c>
    </row>
    <row r="21" ht="15.75" customHeight="1">
      <c r="A21" s="2" t="s">
        <v>99</v>
      </c>
      <c r="B21" s="58">
        <v>54.86857604980469</v>
      </c>
      <c r="C21" s="58">
        <v>0.0</v>
      </c>
      <c r="D21" s="58">
        <v>0.0</v>
      </c>
      <c r="E21" s="58">
        <v>0.0</v>
      </c>
      <c r="F21" s="58">
        <v>0.0</v>
      </c>
      <c r="G21" s="58">
        <v>3.0</v>
      </c>
      <c r="H21" s="58">
        <v>7.0</v>
      </c>
      <c r="I21" s="58">
        <v>3001.4847373962402</v>
      </c>
      <c r="J21" s="58">
        <v>0.0</v>
      </c>
      <c r="K21" s="58">
        <v>0.0</v>
      </c>
    </row>
    <row r="22" ht="15.75" customHeight="1">
      <c r="A22" s="2" t="s">
        <v>245</v>
      </c>
      <c r="B22" s="58">
        <v>8.0</v>
      </c>
      <c r="C22" s="58">
        <v>11.0</v>
      </c>
      <c r="D22" s="58">
        <v>0.0</v>
      </c>
      <c r="E22" s="58">
        <v>0.0</v>
      </c>
      <c r="F22" s="58">
        <v>2.0</v>
      </c>
      <c r="G22" s="58">
        <v>1.0</v>
      </c>
      <c r="H22" s="58">
        <v>354.0</v>
      </c>
      <c r="I22" s="58">
        <v>4195.0</v>
      </c>
      <c r="J22" s="58">
        <v>3.0</v>
      </c>
      <c r="K22" s="58">
        <v>1.0</v>
      </c>
    </row>
    <row r="23" ht="15.75" customHeight="1">
      <c r="A23" s="37" t="s">
        <v>12</v>
      </c>
      <c r="B23" s="38">
        <f t="shared" ref="B23:K23" si="1">SUM(B2:B22)</f>
        <v>3820.628782</v>
      </c>
      <c r="C23" s="38">
        <f t="shared" si="1"/>
        <v>707.594048</v>
      </c>
      <c r="D23" s="38">
        <f t="shared" si="1"/>
        <v>65</v>
      </c>
      <c r="E23" s="38">
        <f t="shared" si="1"/>
        <v>0</v>
      </c>
      <c r="F23" s="38">
        <f t="shared" si="1"/>
        <v>2</v>
      </c>
      <c r="G23" s="38">
        <f t="shared" si="1"/>
        <v>204.3674235</v>
      </c>
      <c r="H23" s="38">
        <f t="shared" si="1"/>
        <v>2543.311607</v>
      </c>
      <c r="I23" s="38">
        <f t="shared" si="1"/>
        <v>62963.4222</v>
      </c>
      <c r="J23" s="38">
        <f t="shared" si="1"/>
        <v>480.3510118</v>
      </c>
      <c r="K23" s="38">
        <f t="shared" si="1"/>
        <v>2759.719181</v>
      </c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ht="15.75" customHeight="1"/>
    <row r="25" ht="15.75" customHeight="1">
      <c r="B25" s="110"/>
    </row>
    <row r="26" ht="15.75" customHeight="1">
      <c r="B26" s="111"/>
    </row>
    <row r="27" ht="15.75" customHeight="1"/>
    <row r="28" ht="15.75" customHeight="1">
      <c r="C28" s="19"/>
      <c r="H28" s="19"/>
    </row>
    <row r="29" ht="15.75" customHeight="1">
      <c r="J29" s="19"/>
    </row>
    <row r="30" ht="15.75" customHeight="1"/>
    <row r="31" ht="15.75" customHeight="1"/>
    <row r="32" ht="15.75" customHeight="1"/>
    <row r="33" ht="15.75" customHeight="1">
      <c r="C33" s="19"/>
    </row>
    <row r="34" ht="15.75" customHeight="1">
      <c r="J34" s="19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18.78"/>
  </cols>
  <sheetData>
    <row r="3">
      <c r="A3" s="42"/>
      <c r="B3" s="42" t="s">
        <v>44</v>
      </c>
      <c r="C3" s="42" t="s">
        <v>45</v>
      </c>
    </row>
    <row r="4">
      <c r="A4" s="42" t="s">
        <v>84</v>
      </c>
      <c r="B4" s="43">
        <v>376.66</v>
      </c>
      <c r="C4" s="43">
        <v>55.82</v>
      </c>
    </row>
    <row r="5">
      <c r="A5" s="42" t="s">
        <v>85</v>
      </c>
      <c r="B5" s="43">
        <v>1640.2</v>
      </c>
      <c r="C5" s="43">
        <v>177.03</v>
      </c>
    </row>
    <row r="6">
      <c r="A6" s="42" t="s">
        <v>86</v>
      </c>
      <c r="B6" s="43">
        <v>499.98</v>
      </c>
      <c r="C6" s="43">
        <v>66.05</v>
      </c>
    </row>
    <row r="7">
      <c r="A7" s="42" t="s">
        <v>87</v>
      </c>
      <c r="B7" s="43">
        <v>91.58</v>
      </c>
      <c r="C7" s="43">
        <v>2.91</v>
      </c>
    </row>
    <row r="8">
      <c r="A8" s="42" t="s">
        <v>88</v>
      </c>
      <c r="B8" s="43">
        <v>510.59</v>
      </c>
      <c r="C8" s="43">
        <v>126.35</v>
      </c>
    </row>
    <row r="9">
      <c r="A9" s="42" t="s">
        <v>89</v>
      </c>
      <c r="B9" s="43">
        <v>316.91</v>
      </c>
      <c r="C9" s="43">
        <v>38.73</v>
      </c>
    </row>
    <row r="10">
      <c r="A10" s="42" t="s">
        <v>73</v>
      </c>
      <c r="B10" s="43">
        <v>1992.53</v>
      </c>
      <c r="C10" s="43">
        <v>307.92</v>
      </c>
    </row>
    <row r="11">
      <c r="A11" s="42" t="s">
        <v>90</v>
      </c>
      <c r="B11" s="43">
        <v>1242.42</v>
      </c>
      <c r="C11" s="43">
        <v>20.07</v>
      </c>
    </row>
    <row r="12">
      <c r="A12" s="42" t="s">
        <v>91</v>
      </c>
      <c r="B12" s="43">
        <v>819.06</v>
      </c>
      <c r="C12" s="43">
        <v>83.92</v>
      </c>
    </row>
    <row r="13">
      <c r="A13" s="42" t="s">
        <v>92</v>
      </c>
      <c r="B13" s="43">
        <v>778.43</v>
      </c>
      <c r="C13" s="43">
        <v>52.59</v>
      </c>
    </row>
    <row r="14">
      <c r="A14" s="42" t="s">
        <v>93</v>
      </c>
      <c r="B14" s="43">
        <v>886.4</v>
      </c>
      <c r="C14" s="43">
        <v>68.11</v>
      </c>
    </row>
    <row r="15">
      <c r="A15" s="42" t="s">
        <v>75</v>
      </c>
      <c r="B15" s="43">
        <v>1924.81</v>
      </c>
      <c r="C15" s="43">
        <v>345.72</v>
      </c>
    </row>
    <row r="16">
      <c r="A16" s="42" t="s">
        <v>101</v>
      </c>
      <c r="B16" s="43">
        <v>535.78</v>
      </c>
      <c r="C16" s="43">
        <v>100.74</v>
      </c>
    </row>
    <row r="17">
      <c r="A17" s="42" t="s">
        <v>95</v>
      </c>
      <c r="B17" s="43">
        <v>175.26</v>
      </c>
      <c r="C17" s="43">
        <v>4.75</v>
      </c>
    </row>
    <row r="18">
      <c r="A18" s="42" t="s">
        <v>70</v>
      </c>
      <c r="B18" s="43">
        <v>1323.98</v>
      </c>
      <c r="C18" s="43">
        <v>96.09</v>
      </c>
    </row>
    <row r="19">
      <c r="A19" s="42" t="s">
        <v>96</v>
      </c>
      <c r="B19" s="43">
        <v>552.32</v>
      </c>
      <c r="C19" s="43">
        <v>71.33</v>
      </c>
    </row>
    <row r="20">
      <c r="A20" s="42" t="s">
        <v>97</v>
      </c>
      <c r="B20" s="43">
        <v>647.65</v>
      </c>
      <c r="C20" s="43">
        <v>94.53</v>
      </c>
    </row>
    <row r="21">
      <c r="A21" s="42" t="s">
        <v>77</v>
      </c>
      <c r="B21" s="43">
        <v>1147.84</v>
      </c>
      <c r="C21" s="43">
        <v>128.3</v>
      </c>
    </row>
    <row r="22">
      <c r="A22" s="42" t="s">
        <v>98</v>
      </c>
      <c r="B22" s="43">
        <v>757.78</v>
      </c>
      <c r="C22" s="43">
        <v>106.17</v>
      </c>
    </row>
    <row r="23">
      <c r="A23" s="42" t="s">
        <v>99</v>
      </c>
      <c r="B23" s="43">
        <v>512.02</v>
      </c>
      <c r="C23" s="43">
        <v>68.74</v>
      </c>
    </row>
    <row r="31">
      <c r="A31" s="48" t="s">
        <v>102</v>
      </c>
      <c r="B31" s="49" t="s">
        <v>103</v>
      </c>
      <c r="D31" s="49" t="s">
        <v>104</v>
      </c>
      <c r="F31" s="49" t="s">
        <v>105</v>
      </c>
      <c r="H31" s="49" t="s">
        <v>35</v>
      </c>
    </row>
    <row r="32">
      <c r="B32" s="49" t="s">
        <v>22</v>
      </c>
      <c r="C32" s="49" t="s">
        <v>3</v>
      </c>
      <c r="D32" s="49" t="s">
        <v>22</v>
      </c>
      <c r="E32" s="49" t="s">
        <v>3</v>
      </c>
      <c r="F32" s="49" t="s">
        <v>22</v>
      </c>
      <c r="G32" s="49" t="s">
        <v>3</v>
      </c>
      <c r="H32" s="49" t="s">
        <v>22</v>
      </c>
      <c r="I32" s="49" t="s">
        <v>3</v>
      </c>
    </row>
    <row r="33">
      <c r="A33" s="50" t="s">
        <v>39</v>
      </c>
    </row>
    <row r="34">
      <c r="B34" s="44" t="s">
        <v>22</v>
      </c>
      <c r="C34" s="44" t="s">
        <v>3</v>
      </c>
    </row>
    <row r="35">
      <c r="A35" s="44" t="s">
        <v>106</v>
      </c>
      <c r="B35" s="51">
        <v>9374.0</v>
      </c>
      <c r="C35" s="51">
        <v>19385.0</v>
      </c>
    </row>
    <row r="36">
      <c r="A36" s="44" t="s">
        <v>104</v>
      </c>
      <c r="B36" s="52">
        <v>692.0</v>
      </c>
      <c r="C36" s="51">
        <v>4103.0</v>
      </c>
    </row>
    <row r="37">
      <c r="A37" s="44" t="s">
        <v>105</v>
      </c>
      <c r="B37" s="52">
        <v>614.0</v>
      </c>
      <c r="C37" s="51">
        <v>3707.0</v>
      </c>
    </row>
    <row r="38">
      <c r="A38" s="44" t="s">
        <v>35</v>
      </c>
      <c r="B38" s="51">
        <v>1153.0</v>
      </c>
      <c r="C38" s="51">
        <v>14359.0</v>
      </c>
    </row>
    <row r="60">
      <c r="A60" s="45" t="s">
        <v>107</v>
      </c>
      <c r="B60" s="7" t="s">
        <v>5</v>
      </c>
      <c r="C60" s="7"/>
    </row>
    <row r="61">
      <c r="A61" s="8" t="s">
        <v>16</v>
      </c>
      <c r="B61" s="11">
        <v>26060.0</v>
      </c>
      <c r="C61" s="20"/>
    </row>
    <row r="62">
      <c r="A62" s="8" t="s">
        <v>17</v>
      </c>
      <c r="B62" s="11">
        <v>19961.0</v>
      </c>
      <c r="C62" s="20"/>
    </row>
    <row r="63">
      <c r="A63" s="8" t="s">
        <v>18</v>
      </c>
      <c r="B63" s="11">
        <v>21888.0</v>
      </c>
      <c r="C63" s="20"/>
    </row>
    <row r="64">
      <c r="A64" s="8" t="s">
        <v>19</v>
      </c>
      <c r="B64" s="11">
        <v>2069.0</v>
      </c>
      <c r="C64" s="20"/>
    </row>
    <row r="65">
      <c r="A65" s="14"/>
      <c r="B65" s="21"/>
      <c r="C65" s="22"/>
    </row>
  </sheetData>
  <mergeCells count="5">
    <mergeCell ref="A31:A32"/>
    <mergeCell ref="B31:C31"/>
    <mergeCell ref="D31:E31"/>
    <mergeCell ref="F31:G31"/>
    <mergeCell ref="H31:I3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16.89"/>
  </cols>
  <sheetData>
    <row r="1">
      <c r="A1" s="53"/>
      <c r="B1" s="53" t="s">
        <v>22</v>
      </c>
      <c r="C1" s="53" t="s">
        <v>3</v>
      </c>
    </row>
    <row r="2">
      <c r="A2" s="53" t="s">
        <v>7</v>
      </c>
      <c r="B2" s="54">
        <v>0.22459358304048455</v>
      </c>
      <c r="C2" s="54">
        <v>0.26312555374546287</v>
      </c>
    </row>
    <row r="3">
      <c r="A3" s="53" t="s">
        <v>8</v>
      </c>
      <c r="B3" s="54">
        <v>0.08164052455644125</v>
      </c>
      <c r="C3" s="54">
        <v>0.04551430449569865</v>
      </c>
    </row>
    <row r="4">
      <c r="A4" s="53" t="s">
        <v>9</v>
      </c>
      <c r="B4" s="54">
        <v>0.6484957572640782</v>
      </c>
      <c r="C4" s="54">
        <v>0.6556917888479237</v>
      </c>
    </row>
    <row r="5">
      <c r="A5" s="53" t="s">
        <v>10</v>
      </c>
      <c r="B5" s="54">
        <v>9.4283020485129E-4</v>
      </c>
      <c r="C5" s="54">
        <v>9.431535625482294E-4</v>
      </c>
    </row>
    <row r="6">
      <c r="A6" s="53" t="s">
        <v>11</v>
      </c>
      <c r="B6" s="54">
        <v>0.04432730493414474</v>
      </c>
      <c r="C6" s="54">
        <v>0.03472519934836663</v>
      </c>
    </row>
    <row r="7">
      <c r="A7" s="53"/>
      <c r="B7" s="54"/>
      <c r="C7" s="5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1.22" defaultRowHeight="15.0"/>
  <cols>
    <col customWidth="1" min="1" max="1" width="17.33"/>
    <col customWidth="1" min="2" max="2" width="8.11"/>
    <col customWidth="1" min="3" max="3" width="18.78"/>
    <col customWidth="1" min="4" max="4" width="17.67"/>
    <col customWidth="1" min="5" max="5" width="20.67"/>
    <col customWidth="1" min="6" max="6" width="14.44"/>
    <col customWidth="1" min="7" max="7" width="8.11"/>
    <col customWidth="1" min="8" max="8" width="18.78"/>
    <col customWidth="1" min="9" max="9" width="17.67"/>
    <col customWidth="1" min="10" max="10" width="23.0"/>
    <col customWidth="1" min="11" max="11" width="14.44"/>
    <col customWidth="1" min="12" max="12" width="8.11"/>
    <col customWidth="1" min="13" max="13" width="18.78"/>
    <col customWidth="1" min="14" max="14" width="17.67"/>
    <col customWidth="1" min="15" max="15" width="23.0"/>
    <col customWidth="1" min="16" max="16" width="14.44"/>
    <col customWidth="1" min="17" max="17" width="8.11"/>
    <col customWidth="1" min="18" max="18" width="18.78"/>
    <col customWidth="1" min="19" max="19" width="17.67"/>
    <col customWidth="1" min="20" max="20" width="23.0"/>
    <col customWidth="1" min="21" max="21" width="14.44"/>
    <col customWidth="1" min="22" max="22" width="8.11"/>
    <col customWidth="1" min="23" max="23" width="18.78"/>
    <col customWidth="1" min="24" max="24" width="17.67"/>
    <col customWidth="1" min="25" max="25" width="23.0"/>
    <col customWidth="1" min="26" max="26" width="14.44"/>
    <col customWidth="1" min="27" max="27" width="8.11"/>
    <col customWidth="1" min="28" max="28" width="18.78"/>
    <col customWidth="1" min="29" max="29" width="17.67"/>
    <col customWidth="1" min="30" max="30" width="23.0"/>
    <col customWidth="1" min="31" max="31" width="14.44"/>
  </cols>
  <sheetData>
    <row r="1" ht="15.75" customHeight="1">
      <c r="A1" s="55"/>
      <c r="B1" s="56" t="s">
        <v>36</v>
      </c>
      <c r="C1" s="57"/>
      <c r="D1" s="57"/>
      <c r="E1" s="57"/>
      <c r="F1" s="6"/>
      <c r="G1" s="56" t="s">
        <v>37</v>
      </c>
      <c r="H1" s="57"/>
      <c r="I1" s="57"/>
      <c r="J1" s="57"/>
      <c r="K1" s="6"/>
      <c r="L1" s="56" t="s">
        <v>108</v>
      </c>
      <c r="M1" s="57"/>
      <c r="N1" s="57"/>
      <c r="O1" s="57"/>
      <c r="P1" s="6"/>
      <c r="Q1" s="56" t="s">
        <v>109</v>
      </c>
      <c r="R1" s="57"/>
      <c r="S1" s="57"/>
      <c r="T1" s="57"/>
      <c r="U1" s="6"/>
      <c r="V1" s="56" t="s">
        <v>110</v>
      </c>
      <c r="W1" s="57"/>
      <c r="X1" s="57"/>
      <c r="Y1" s="57"/>
      <c r="Z1" s="6"/>
      <c r="AA1" s="56" t="s">
        <v>38</v>
      </c>
      <c r="AB1" s="57"/>
      <c r="AC1" s="57"/>
      <c r="AD1" s="57"/>
      <c r="AE1" s="6"/>
    </row>
    <row r="2" ht="15.75" customHeight="1">
      <c r="A2" s="55" t="s">
        <v>43</v>
      </c>
      <c r="B2" s="55" t="s">
        <v>111</v>
      </c>
      <c r="C2" s="55" t="s">
        <v>112</v>
      </c>
      <c r="D2" s="55" t="s">
        <v>113</v>
      </c>
      <c r="E2" s="55" t="s">
        <v>114</v>
      </c>
      <c r="F2" s="55" t="s">
        <v>115</v>
      </c>
      <c r="G2" s="55" t="s">
        <v>111</v>
      </c>
      <c r="H2" s="55" t="s">
        <v>112</v>
      </c>
      <c r="I2" s="55" t="s">
        <v>113</v>
      </c>
      <c r="J2" s="55" t="s">
        <v>114</v>
      </c>
      <c r="K2" s="55" t="s">
        <v>115</v>
      </c>
      <c r="L2" s="55" t="s">
        <v>111</v>
      </c>
      <c r="M2" s="55" t="s">
        <v>112</v>
      </c>
      <c r="N2" s="55" t="s">
        <v>113</v>
      </c>
      <c r="O2" s="55" t="s">
        <v>114</v>
      </c>
      <c r="P2" s="55" t="s">
        <v>115</v>
      </c>
      <c r="Q2" s="55" t="s">
        <v>111</v>
      </c>
      <c r="R2" s="55" t="s">
        <v>112</v>
      </c>
      <c r="S2" s="55" t="s">
        <v>113</v>
      </c>
      <c r="T2" s="55" t="s">
        <v>114</v>
      </c>
      <c r="U2" s="55" t="s">
        <v>115</v>
      </c>
      <c r="V2" s="55" t="s">
        <v>111</v>
      </c>
      <c r="W2" s="55" t="s">
        <v>112</v>
      </c>
      <c r="X2" s="55" t="s">
        <v>113</v>
      </c>
      <c r="Y2" s="55" t="s">
        <v>114</v>
      </c>
      <c r="Z2" s="55" t="s">
        <v>115</v>
      </c>
      <c r="AA2" s="55" t="s">
        <v>111</v>
      </c>
      <c r="AB2" s="55" t="s">
        <v>112</v>
      </c>
      <c r="AC2" s="55" t="s">
        <v>113</v>
      </c>
      <c r="AD2" s="55" t="s">
        <v>114</v>
      </c>
      <c r="AE2" s="55" t="s">
        <v>115</v>
      </c>
    </row>
    <row r="3" ht="15.75" customHeight="1">
      <c r="A3" s="2" t="s">
        <v>84</v>
      </c>
      <c r="B3" s="58">
        <v>0.0</v>
      </c>
      <c r="C3" s="58">
        <v>0.0</v>
      </c>
      <c r="D3" s="58">
        <v>0.0</v>
      </c>
      <c r="E3" s="58">
        <v>0.0</v>
      </c>
      <c r="F3" s="58">
        <v>0.0</v>
      </c>
      <c r="G3" s="58">
        <v>143.0</v>
      </c>
      <c r="H3" s="58">
        <v>6521.0</v>
      </c>
      <c r="I3" s="58">
        <v>905.0</v>
      </c>
      <c r="J3" s="58">
        <f t="shared" ref="J3:J22" si="1">H3-I3</f>
        <v>5616</v>
      </c>
      <c r="K3" s="58">
        <v>23248.0</v>
      </c>
      <c r="L3" s="58">
        <v>242.0</v>
      </c>
      <c r="M3" s="58">
        <v>15080.0</v>
      </c>
      <c r="N3" s="58">
        <v>4200.0</v>
      </c>
      <c r="O3" s="58">
        <f t="shared" ref="O3:O22" si="2">M3-N3</f>
        <v>10880</v>
      </c>
      <c r="P3" s="58">
        <v>46067.0</v>
      </c>
      <c r="Q3" s="58">
        <v>0.0</v>
      </c>
      <c r="R3" s="58">
        <v>0.0</v>
      </c>
      <c r="S3" s="58">
        <v>0.0</v>
      </c>
      <c r="T3" s="58">
        <f t="shared" ref="T3:T22" si="3">R3-S3</f>
        <v>0</v>
      </c>
      <c r="U3" s="58">
        <v>0.0</v>
      </c>
      <c r="V3" s="58">
        <v>41.0</v>
      </c>
      <c r="W3" s="58">
        <v>3825.0</v>
      </c>
      <c r="X3" s="58">
        <v>195.0</v>
      </c>
      <c r="Y3" s="58">
        <f t="shared" ref="Y3:Y22" si="4">W3-X3</f>
        <v>3630</v>
      </c>
      <c r="Z3" s="58">
        <v>11762.0</v>
      </c>
      <c r="AA3" s="58">
        <v>0.0</v>
      </c>
      <c r="AB3" s="58">
        <v>0.0</v>
      </c>
      <c r="AC3" s="58">
        <v>0.0</v>
      </c>
      <c r="AD3" s="58">
        <f t="shared" ref="AD3:AD22" si="5">AB3-AC3</f>
        <v>0</v>
      </c>
      <c r="AE3" s="58">
        <v>0.0</v>
      </c>
    </row>
    <row r="4" ht="15.75" customHeight="1">
      <c r="A4" s="2" t="s">
        <v>85</v>
      </c>
      <c r="B4" s="58">
        <v>1486.0</v>
      </c>
      <c r="C4" s="58">
        <v>58829.0</v>
      </c>
      <c r="D4" s="58">
        <v>11566.0</v>
      </c>
      <c r="E4" s="58">
        <v>47263.0</v>
      </c>
      <c r="F4" s="58">
        <v>591481.0</v>
      </c>
      <c r="G4" s="58">
        <v>145.0</v>
      </c>
      <c r="H4" s="58">
        <v>5647.0</v>
      </c>
      <c r="I4" s="58">
        <v>1313.0</v>
      </c>
      <c r="J4" s="58">
        <f t="shared" si="1"/>
        <v>4334</v>
      </c>
      <c r="K4" s="58">
        <v>17555.0</v>
      </c>
      <c r="L4" s="58">
        <v>9.0</v>
      </c>
      <c r="M4" s="58">
        <v>360.0</v>
      </c>
      <c r="N4" s="58">
        <v>0.0</v>
      </c>
      <c r="O4" s="58">
        <f t="shared" si="2"/>
        <v>360</v>
      </c>
      <c r="P4" s="58">
        <v>1080.0</v>
      </c>
      <c r="Q4" s="58">
        <v>28.0</v>
      </c>
      <c r="R4" s="58">
        <v>554.0</v>
      </c>
      <c r="S4" s="58">
        <v>0.0</v>
      </c>
      <c r="T4" s="58">
        <f t="shared" si="3"/>
        <v>554</v>
      </c>
      <c r="U4" s="58">
        <v>1661.0</v>
      </c>
      <c r="V4" s="58">
        <v>360.0</v>
      </c>
      <c r="W4" s="58">
        <v>17708.0</v>
      </c>
      <c r="X4" s="58">
        <v>1614.0</v>
      </c>
      <c r="Y4" s="58">
        <f t="shared" si="4"/>
        <v>16094</v>
      </c>
      <c r="Z4" s="58">
        <v>63747.0</v>
      </c>
      <c r="AA4" s="58">
        <v>0.0</v>
      </c>
      <c r="AB4" s="58">
        <v>0.0</v>
      </c>
      <c r="AC4" s="58">
        <v>0.0</v>
      </c>
      <c r="AD4" s="58">
        <f t="shared" si="5"/>
        <v>0</v>
      </c>
      <c r="AE4" s="58">
        <v>0.0</v>
      </c>
    </row>
    <row r="5" ht="15.75" customHeight="1">
      <c r="A5" s="2" t="s">
        <v>86</v>
      </c>
      <c r="B5" s="58">
        <v>612.0</v>
      </c>
      <c r="C5" s="58">
        <v>26512.0</v>
      </c>
      <c r="D5" s="58">
        <v>5614.0</v>
      </c>
      <c r="E5" s="58">
        <v>20897.0</v>
      </c>
      <c r="F5" s="58">
        <v>193356.0</v>
      </c>
      <c r="G5" s="58">
        <v>0.0</v>
      </c>
      <c r="H5" s="58">
        <v>0.0</v>
      </c>
      <c r="I5" s="58">
        <v>0.0</v>
      </c>
      <c r="J5" s="58">
        <f t="shared" si="1"/>
        <v>0</v>
      </c>
      <c r="K5" s="58">
        <v>0.0</v>
      </c>
      <c r="L5" s="58">
        <v>1.0</v>
      </c>
      <c r="M5" s="58">
        <v>25.0</v>
      </c>
      <c r="N5" s="58">
        <v>0.0</v>
      </c>
      <c r="O5" s="58">
        <f t="shared" si="2"/>
        <v>25</v>
      </c>
      <c r="P5" s="58">
        <v>60.0</v>
      </c>
      <c r="Q5" s="58">
        <v>0.0</v>
      </c>
      <c r="R5" s="58">
        <v>0.0</v>
      </c>
      <c r="S5" s="58">
        <v>0.0</v>
      </c>
      <c r="T5" s="58">
        <f t="shared" si="3"/>
        <v>0</v>
      </c>
      <c r="U5" s="58">
        <v>0.0</v>
      </c>
      <c r="V5" s="58">
        <v>68.0</v>
      </c>
      <c r="W5" s="58">
        <v>3134.0</v>
      </c>
      <c r="X5" s="58">
        <v>109.0</v>
      </c>
      <c r="Y5" s="58">
        <f t="shared" si="4"/>
        <v>3025</v>
      </c>
      <c r="Z5" s="58">
        <v>10365.0</v>
      </c>
      <c r="AA5" s="58">
        <v>25.0</v>
      </c>
      <c r="AB5" s="58">
        <v>302.0</v>
      </c>
      <c r="AC5" s="58">
        <v>0.0</v>
      </c>
      <c r="AD5" s="58">
        <f t="shared" si="5"/>
        <v>302</v>
      </c>
      <c r="AE5" s="58">
        <v>839.0</v>
      </c>
    </row>
    <row r="6" ht="15.75" customHeight="1">
      <c r="A6" s="2" t="s">
        <v>87</v>
      </c>
      <c r="B6" s="58">
        <v>0.0</v>
      </c>
      <c r="C6" s="58">
        <v>0.0</v>
      </c>
      <c r="D6" s="58">
        <v>0.0</v>
      </c>
      <c r="E6" s="58">
        <v>0.0</v>
      </c>
      <c r="F6" s="58">
        <v>0.0</v>
      </c>
      <c r="G6" s="58">
        <v>10.0</v>
      </c>
      <c r="H6" s="58">
        <v>187.0</v>
      </c>
      <c r="I6" s="58">
        <v>0.0</v>
      </c>
      <c r="J6" s="58">
        <f t="shared" si="1"/>
        <v>187</v>
      </c>
      <c r="K6" s="58">
        <v>424.0</v>
      </c>
      <c r="L6" s="58">
        <v>27.0</v>
      </c>
      <c r="M6" s="58">
        <v>504.0</v>
      </c>
      <c r="N6" s="58">
        <v>0.0</v>
      </c>
      <c r="O6" s="58">
        <f t="shared" si="2"/>
        <v>504</v>
      </c>
      <c r="P6" s="58">
        <v>2186.0</v>
      </c>
      <c r="Q6" s="58">
        <v>0.0</v>
      </c>
      <c r="R6" s="58">
        <v>0.0</v>
      </c>
      <c r="S6" s="58">
        <v>0.0</v>
      </c>
      <c r="T6" s="58">
        <f t="shared" si="3"/>
        <v>0</v>
      </c>
      <c r="U6" s="58">
        <v>0.0</v>
      </c>
      <c r="V6" s="58">
        <v>5.0</v>
      </c>
      <c r="W6" s="58">
        <v>143.0</v>
      </c>
      <c r="X6" s="58">
        <v>2.0</v>
      </c>
      <c r="Y6" s="58">
        <f t="shared" si="4"/>
        <v>141</v>
      </c>
      <c r="Z6" s="58">
        <v>285.0</v>
      </c>
      <c r="AA6" s="58">
        <v>0.0</v>
      </c>
      <c r="AB6" s="58">
        <v>0.0</v>
      </c>
      <c r="AC6" s="58">
        <v>0.0</v>
      </c>
      <c r="AD6" s="58">
        <f t="shared" si="5"/>
        <v>0</v>
      </c>
      <c r="AE6" s="58">
        <v>0.0</v>
      </c>
    </row>
    <row r="7" ht="15.75" customHeight="1">
      <c r="A7" s="2" t="s">
        <v>88</v>
      </c>
      <c r="B7" s="58">
        <v>0.0</v>
      </c>
      <c r="C7" s="58">
        <v>0.0</v>
      </c>
      <c r="D7" s="58">
        <v>0.0</v>
      </c>
      <c r="E7" s="58">
        <v>0.0</v>
      </c>
      <c r="F7" s="58">
        <v>0.0</v>
      </c>
      <c r="G7" s="58">
        <v>312.0</v>
      </c>
      <c r="H7" s="58">
        <v>18570.0</v>
      </c>
      <c r="I7" s="58">
        <v>6874.0</v>
      </c>
      <c r="J7" s="58">
        <f t="shared" si="1"/>
        <v>11696</v>
      </c>
      <c r="K7" s="58">
        <v>43177.0</v>
      </c>
      <c r="L7" s="58">
        <v>37.0</v>
      </c>
      <c r="M7" s="58">
        <v>503.0</v>
      </c>
      <c r="N7" s="58">
        <v>170.0</v>
      </c>
      <c r="O7" s="58">
        <f t="shared" si="2"/>
        <v>333</v>
      </c>
      <c r="P7" s="58">
        <v>1781.0</v>
      </c>
      <c r="Q7" s="58">
        <v>9.0</v>
      </c>
      <c r="R7" s="58">
        <v>344.0</v>
      </c>
      <c r="S7" s="58">
        <v>172.0</v>
      </c>
      <c r="T7" s="58">
        <f t="shared" si="3"/>
        <v>172</v>
      </c>
      <c r="U7" s="58">
        <v>1720.0</v>
      </c>
      <c r="V7" s="58">
        <v>195.0</v>
      </c>
      <c r="W7" s="58">
        <v>16358.0</v>
      </c>
      <c r="X7" s="58">
        <v>2610.0</v>
      </c>
      <c r="Y7" s="58">
        <f t="shared" si="4"/>
        <v>13748</v>
      </c>
      <c r="Z7" s="58">
        <v>69661.0</v>
      </c>
      <c r="AA7" s="58">
        <v>0.0</v>
      </c>
      <c r="AB7" s="58">
        <v>0.0</v>
      </c>
      <c r="AC7" s="58">
        <v>0.0</v>
      </c>
      <c r="AD7" s="58">
        <f t="shared" si="5"/>
        <v>0</v>
      </c>
      <c r="AE7" s="58">
        <v>0.0</v>
      </c>
    </row>
    <row r="8" ht="15.75" customHeight="1">
      <c r="A8" s="2" t="s">
        <v>89</v>
      </c>
      <c r="B8" s="58">
        <v>0.0</v>
      </c>
      <c r="C8" s="58">
        <v>0.0</v>
      </c>
      <c r="D8" s="58">
        <v>0.0</v>
      </c>
      <c r="E8" s="58">
        <v>0.0</v>
      </c>
      <c r="F8" s="58">
        <v>0.0</v>
      </c>
      <c r="G8" s="58">
        <v>0.0</v>
      </c>
      <c r="H8" s="58">
        <v>0.0</v>
      </c>
      <c r="I8" s="58">
        <v>0.0</v>
      </c>
      <c r="J8" s="58">
        <f t="shared" si="1"/>
        <v>0</v>
      </c>
      <c r="K8" s="58">
        <v>0.0</v>
      </c>
      <c r="L8" s="58">
        <v>0.0</v>
      </c>
      <c r="M8" s="58">
        <v>0.0</v>
      </c>
      <c r="N8" s="58">
        <v>0.0</v>
      </c>
      <c r="O8" s="58">
        <f t="shared" si="2"/>
        <v>0</v>
      </c>
      <c r="P8" s="58">
        <v>0.0</v>
      </c>
      <c r="Q8" s="58">
        <v>0.0</v>
      </c>
      <c r="R8" s="58">
        <v>0.0</v>
      </c>
      <c r="S8" s="58">
        <v>0.0</v>
      </c>
      <c r="T8" s="58">
        <f t="shared" si="3"/>
        <v>0</v>
      </c>
      <c r="U8" s="58">
        <v>0.0</v>
      </c>
      <c r="V8" s="58">
        <v>0.0</v>
      </c>
      <c r="W8" s="58">
        <v>0.0</v>
      </c>
      <c r="X8" s="58">
        <v>0.0</v>
      </c>
      <c r="Y8" s="58">
        <f t="shared" si="4"/>
        <v>0</v>
      </c>
      <c r="Z8" s="58">
        <v>0.0</v>
      </c>
      <c r="AA8" s="58">
        <v>0.0</v>
      </c>
      <c r="AB8" s="58">
        <v>0.0</v>
      </c>
      <c r="AC8" s="58">
        <v>0.0</v>
      </c>
      <c r="AD8" s="58">
        <f t="shared" si="5"/>
        <v>0</v>
      </c>
      <c r="AE8" s="58">
        <v>0.0</v>
      </c>
    </row>
    <row r="9" ht="15.75" customHeight="1">
      <c r="A9" s="2" t="s">
        <v>73</v>
      </c>
      <c r="B9" s="58">
        <v>625.0</v>
      </c>
      <c r="C9" s="58">
        <v>38868.0</v>
      </c>
      <c r="D9" s="58">
        <v>5553.0</v>
      </c>
      <c r="E9" s="58">
        <v>33315.0</v>
      </c>
      <c r="F9" s="58">
        <v>420295.0</v>
      </c>
      <c r="G9" s="58">
        <v>0.0</v>
      </c>
      <c r="H9" s="58">
        <v>0.0</v>
      </c>
      <c r="I9" s="58">
        <v>0.0</v>
      </c>
      <c r="J9" s="58">
        <f t="shared" si="1"/>
        <v>0</v>
      </c>
      <c r="K9" s="58">
        <v>0.0</v>
      </c>
      <c r="L9" s="58">
        <v>0.0</v>
      </c>
      <c r="M9" s="58">
        <v>0.0</v>
      </c>
      <c r="N9" s="58">
        <v>0.0</v>
      </c>
      <c r="O9" s="58">
        <f t="shared" si="2"/>
        <v>0</v>
      </c>
      <c r="P9" s="58">
        <v>0.0</v>
      </c>
      <c r="Q9" s="58">
        <v>0.0</v>
      </c>
      <c r="R9" s="58">
        <v>0.0</v>
      </c>
      <c r="S9" s="58">
        <v>0.0</v>
      </c>
      <c r="T9" s="58">
        <f t="shared" si="3"/>
        <v>0</v>
      </c>
      <c r="U9" s="58">
        <v>0.0</v>
      </c>
      <c r="V9" s="58">
        <v>76.0</v>
      </c>
      <c r="W9" s="58">
        <v>5169.0</v>
      </c>
      <c r="X9" s="58">
        <v>1253.0</v>
      </c>
      <c r="Y9" s="58">
        <f t="shared" si="4"/>
        <v>3916</v>
      </c>
      <c r="Z9" s="58">
        <v>13476.0</v>
      </c>
      <c r="AA9" s="58">
        <v>8.0</v>
      </c>
      <c r="AB9" s="58">
        <v>188.0</v>
      </c>
      <c r="AC9" s="58">
        <v>0.0</v>
      </c>
      <c r="AD9" s="58">
        <f t="shared" si="5"/>
        <v>188</v>
      </c>
      <c r="AE9" s="58">
        <v>375.0</v>
      </c>
    </row>
    <row r="10" ht="15.75" customHeight="1">
      <c r="A10" s="2" t="s">
        <v>90</v>
      </c>
      <c r="B10" s="58">
        <v>7.0</v>
      </c>
      <c r="C10" s="58">
        <v>36.0</v>
      </c>
      <c r="D10" s="58">
        <v>0.0</v>
      </c>
      <c r="E10" s="58">
        <v>36.0</v>
      </c>
      <c r="F10" s="58">
        <v>545.0</v>
      </c>
      <c r="G10" s="58">
        <v>295.0</v>
      </c>
      <c r="H10" s="58">
        <v>14968.0</v>
      </c>
      <c r="I10" s="58">
        <v>730.0</v>
      </c>
      <c r="J10" s="58">
        <f t="shared" si="1"/>
        <v>14238</v>
      </c>
      <c r="K10" s="58">
        <v>70119.0</v>
      </c>
      <c r="L10" s="58">
        <v>123.0</v>
      </c>
      <c r="M10" s="58">
        <v>5460.0</v>
      </c>
      <c r="N10" s="58">
        <v>0.0</v>
      </c>
      <c r="O10" s="58">
        <f t="shared" si="2"/>
        <v>5460</v>
      </c>
      <c r="P10" s="58">
        <v>31370.0</v>
      </c>
      <c r="Q10" s="58">
        <v>0.0</v>
      </c>
      <c r="R10" s="58">
        <v>0.0</v>
      </c>
      <c r="S10" s="58">
        <v>0.0</v>
      </c>
      <c r="T10" s="58">
        <f t="shared" si="3"/>
        <v>0</v>
      </c>
      <c r="U10" s="58">
        <v>0.0</v>
      </c>
      <c r="V10" s="58">
        <v>36.0</v>
      </c>
      <c r="W10" s="58">
        <v>827.0</v>
      </c>
      <c r="X10" s="58">
        <v>0.0</v>
      </c>
      <c r="Y10" s="58">
        <f t="shared" si="4"/>
        <v>827</v>
      </c>
      <c r="Z10" s="58">
        <v>4830.0</v>
      </c>
      <c r="AA10" s="58">
        <v>0.0</v>
      </c>
      <c r="AB10" s="58">
        <v>0.0</v>
      </c>
      <c r="AC10" s="58">
        <v>0.0</v>
      </c>
      <c r="AD10" s="58">
        <f t="shared" si="5"/>
        <v>0</v>
      </c>
      <c r="AE10" s="58">
        <v>0.0</v>
      </c>
    </row>
    <row r="11" ht="15.75" customHeight="1">
      <c r="A11" s="2" t="s">
        <v>91</v>
      </c>
      <c r="B11" s="58">
        <v>1092.0</v>
      </c>
      <c r="C11" s="58">
        <v>33430.0</v>
      </c>
      <c r="D11" s="58">
        <v>4930.0</v>
      </c>
      <c r="E11" s="58">
        <v>28500.0</v>
      </c>
      <c r="F11" s="58">
        <v>455236.0</v>
      </c>
      <c r="G11" s="58">
        <v>0.0</v>
      </c>
      <c r="H11" s="58">
        <v>0.0</v>
      </c>
      <c r="I11" s="58">
        <v>0.0</v>
      </c>
      <c r="J11" s="58">
        <f t="shared" si="1"/>
        <v>0</v>
      </c>
      <c r="K11" s="58">
        <v>0.0</v>
      </c>
      <c r="L11" s="58">
        <v>0.0</v>
      </c>
      <c r="M11" s="58">
        <v>0.0</v>
      </c>
      <c r="N11" s="58">
        <v>0.0</v>
      </c>
      <c r="O11" s="58">
        <f t="shared" si="2"/>
        <v>0</v>
      </c>
      <c r="P11" s="58">
        <v>0.0</v>
      </c>
      <c r="Q11" s="58">
        <v>193.0</v>
      </c>
      <c r="R11" s="58">
        <v>3922.0</v>
      </c>
      <c r="S11" s="58">
        <v>267.0</v>
      </c>
      <c r="T11" s="58">
        <f t="shared" si="3"/>
        <v>3655</v>
      </c>
      <c r="U11" s="58">
        <v>15385.0</v>
      </c>
      <c r="V11" s="58">
        <v>24.0</v>
      </c>
      <c r="W11" s="58">
        <v>568.0</v>
      </c>
      <c r="X11" s="58">
        <v>25.0</v>
      </c>
      <c r="Y11" s="58">
        <f t="shared" si="4"/>
        <v>543</v>
      </c>
      <c r="Z11" s="58">
        <v>2054.0</v>
      </c>
      <c r="AA11" s="58">
        <v>0.0</v>
      </c>
      <c r="AB11" s="58">
        <v>0.0</v>
      </c>
      <c r="AC11" s="58">
        <v>0.0</v>
      </c>
      <c r="AD11" s="58">
        <f t="shared" si="5"/>
        <v>0</v>
      </c>
      <c r="AE11" s="58">
        <v>0.0</v>
      </c>
    </row>
    <row r="12" ht="15.75" customHeight="1">
      <c r="A12" s="2" t="s">
        <v>92</v>
      </c>
      <c r="B12" s="58">
        <v>80.0</v>
      </c>
      <c r="C12" s="58">
        <v>1226.0</v>
      </c>
      <c r="D12" s="58">
        <v>363.0</v>
      </c>
      <c r="E12" s="58">
        <v>862.0</v>
      </c>
      <c r="F12" s="58">
        <v>12652.0</v>
      </c>
      <c r="G12" s="58">
        <v>414.0</v>
      </c>
      <c r="H12" s="58">
        <v>14908.0</v>
      </c>
      <c r="I12" s="58">
        <v>2157.0</v>
      </c>
      <c r="J12" s="58">
        <f t="shared" si="1"/>
        <v>12751</v>
      </c>
      <c r="K12" s="58">
        <v>39049.0</v>
      </c>
      <c r="L12" s="58">
        <v>71.0</v>
      </c>
      <c r="M12" s="58">
        <v>1687.0</v>
      </c>
      <c r="N12" s="58">
        <v>0.0</v>
      </c>
      <c r="O12" s="58">
        <f t="shared" si="2"/>
        <v>1687</v>
      </c>
      <c r="P12" s="58">
        <v>4306.0</v>
      </c>
      <c r="Q12" s="58">
        <v>0.0</v>
      </c>
      <c r="R12" s="58">
        <v>0.0</v>
      </c>
      <c r="S12" s="58">
        <v>0.0</v>
      </c>
      <c r="T12" s="58">
        <f t="shared" si="3"/>
        <v>0</v>
      </c>
      <c r="U12" s="58">
        <v>0.0</v>
      </c>
      <c r="V12" s="58">
        <v>139.0</v>
      </c>
      <c r="W12" s="58">
        <v>5819.0</v>
      </c>
      <c r="X12" s="58">
        <v>341.0</v>
      </c>
      <c r="Y12" s="58">
        <f t="shared" si="4"/>
        <v>5478</v>
      </c>
      <c r="Z12" s="58">
        <v>17777.0</v>
      </c>
      <c r="AA12" s="58">
        <v>0.0</v>
      </c>
      <c r="AB12" s="58">
        <v>0.0</v>
      </c>
      <c r="AC12" s="58">
        <v>0.0</v>
      </c>
      <c r="AD12" s="58">
        <f t="shared" si="5"/>
        <v>0</v>
      </c>
      <c r="AE12" s="58">
        <v>0.0</v>
      </c>
    </row>
    <row r="13" ht="15.75" customHeight="1">
      <c r="A13" s="2" t="s">
        <v>93</v>
      </c>
      <c r="B13" s="58">
        <v>1140.0</v>
      </c>
      <c r="C13" s="58">
        <v>34708.0</v>
      </c>
      <c r="D13" s="58">
        <v>5082.0</v>
      </c>
      <c r="E13" s="58">
        <v>29625.0</v>
      </c>
      <c r="F13" s="58">
        <v>235860.0</v>
      </c>
      <c r="G13" s="58">
        <v>8.0</v>
      </c>
      <c r="H13" s="58">
        <v>42.0</v>
      </c>
      <c r="I13" s="58">
        <v>0.0</v>
      </c>
      <c r="J13" s="58">
        <f t="shared" si="1"/>
        <v>42</v>
      </c>
      <c r="K13" s="58">
        <v>208.0</v>
      </c>
      <c r="L13" s="58">
        <v>0.0</v>
      </c>
      <c r="M13" s="58">
        <v>0.0</v>
      </c>
      <c r="N13" s="58">
        <v>0.0</v>
      </c>
      <c r="O13" s="58">
        <f t="shared" si="2"/>
        <v>0</v>
      </c>
      <c r="P13" s="58">
        <v>0.0</v>
      </c>
      <c r="Q13" s="58">
        <v>52.0</v>
      </c>
      <c r="R13" s="58">
        <v>742.0</v>
      </c>
      <c r="S13" s="58">
        <v>82.0</v>
      </c>
      <c r="T13" s="58">
        <f t="shared" si="3"/>
        <v>660</v>
      </c>
      <c r="U13" s="58">
        <v>2499.0</v>
      </c>
      <c r="V13" s="58">
        <v>8.0</v>
      </c>
      <c r="W13" s="58">
        <v>41.0</v>
      </c>
      <c r="X13" s="58">
        <v>25.0</v>
      </c>
      <c r="Y13" s="58">
        <f t="shared" si="4"/>
        <v>16</v>
      </c>
      <c r="Z13" s="58">
        <v>49.0</v>
      </c>
      <c r="AA13" s="58">
        <v>0.0</v>
      </c>
      <c r="AB13" s="58">
        <v>0.0</v>
      </c>
      <c r="AC13" s="58">
        <v>0.0</v>
      </c>
      <c r="AD13" s="58">
        <f t="shared" si="5"/>
        <v>0</v>
      </c>
      <c r="AE13" s="58">
        <v>0.0</v>
      </c>
    </row>
    <row r="14" ht="15.75" customHeight="1">
      <c r="A14" s="2" t="s">
        <v>75</v>
      </c>
      <c r="B14" s="58">
        <v>3594.0</v>
      </c>
      <c r="C14" s="58">
        <v>99031.0</v>
      </c>
      <c r="D14" s="58">
        <v>26977.0</v>
      </c>
      <c r="E14" s="58">
        <v>72054.0</v>
      </c>
      <c r="F14" s="58">
        <v>968978.0</v>
      </c>
      <c r="G14" s="58">
        <v>80.0</v>
      </c>
      <c r="H14" s="58">
        <v>2104.0</v>
      </c>
      <c r="I14" s="58">
        <v>310.0</v>
      </c>
      <c r="J14" s="58">
        <f t="shared" si="1"/>
        <v>1794</v>
      </c>
      <c r="K14" s="58">
        <v>6808.0</v>
      </c>
      <c r="L14" s="58">
        <v>32.0</v>
      </c>
      <c r="M14" s="58">
        <v>1216.0</v>
      </c>
      <c r="N14" s="58">
        <v>42.0</v>
      </c>
      <c r="O14" s="58">
        <f t="shared" si="2"/>
        <v>1174</v>
      </c>
      <c r="P14" s="58">
        <v>4719.0</v>
      </c>
      <c r="Q14" s="58">
        <v>153.0</v>
      </c>
      <c r="R14" s="58">
        <v>5264.0</v>
      </c>
      <c r="S14" s="58">
        <v>682.0</v>
      </c>
      <c r="T14" s="58">
        <f t="shared" si="3"/>
        <v>4582</v>
      </c>
      <c r="U14" s="58">
        <v>11314.0</v>
      </c>
      <c r="V14" s="58">
        <v>313.0</v>
      </c>
      <c r="W14" s="58">
        <v>6534.0</v>
      </c>
      <c r="X14" s="58">
        <v>850.0</v>
      </c>
      <c r="Y14" s="58">
        <f t="shared" si="4"/>
        <v>5684</v>
      </c>
      <c r="Z14" s="58">
        <v>19189.0</v>
      </c>
      <c r="AA14" s="58">
        <v>16.0</v>
      </c>
      <c r="AB14" s="58">
        <v>40.0</v>
      </c>
      <c r="AC14" s="58">
        <v>15.0</v>
      </c>
      <c r="AD14" s="58">
        <f t="shared" si="5"/>
        <v>25</v>
      </c>
      <c r="AE14" s="58">
        <v>98.0</v>
      </c>
    </row>
    <row r="15" ht="15.75" customHeight="1">
      <c r="A15" s="2" t="s">
        <v>101</v>
      </c>
      <c r="B15" s="58">
        <v>1267.0</v>
      </c>
      <c r="C15" s="58">
        <v>31648.0</v>
      </c>
      <c r="D15" s="58">
        <v>9113.0</v>
      </c>
      <c r="E15" s="58">
        <v>22535.0</v>
      </c>
      <c r="F15" s="58">
        <v>366840.0</v>
      </c>
      <c r="G15" s="58">
        <v>16.0</v>
      </c>
      <c r="H15" s="58">
        <v>156.0</v>
      </c>
      <c r="I15" s="58">
        <v>0.0</v>
      </c>
      <c r="J15" s="58">
        <f t="shared" si="1"/>
        <v>156</v>
      </c>
      <c r="K15" s="58">
        <v>874.0</v>
      </c>
      <c r="L15" s="58">
        <v>8.0</v>
      </c>
      <c r="M15" s="58">
        <v>41.0</v>
      </c>
      <c r="N15" s="58">
        <v>0.0</v>
      </c>
      <c r="O15" s="58">
        <f t="shared" si="2"/>
        <v>41</v>
      </c>
      <c r="P15" s="58">
        <v>162.0</v>
      </c>
      <c r="Q15" s="58">
        <v>16.0</v>
      </c>
      <c r="R15" s="58">
        <v>234.0</v>
      </c>
      <c r="S15" s="58">
        <v>0.0</v>
      </c>
      <c r="T15" s="58">
        <f t="shared" si="3"/>
        <v>234</v>
      </c>
      <c r="U15" s="58">
        <v>856.0</v>
      </c>
      <c r="V15" s="58">
        <v>16.0</v>
      </c>
      <c r="W15" s="58">
        <v>82.0</v>
      </c>
      <c r="X15" s="58">
        <v>8.0</v>
      </c>
      <c r="Y15" s="58">
        <f t="shared" si="4"/>
        <v>74</v>
      </c>
      <c r="Z15" s="58">
        <v>277.0</v>
      </c>
      <c r="AA15" s="58">
        <v>0.0</v>
      </c>
      <c r="AB15" s="58">
        <v>0.0</v>
      </c>
      <c r="AC15" s="58">
        <v>0.0</v>
      </c>
      <c r="AD15" s="58">
        <f t="shared" si="5"/>
        <v>0</v>
      </c>
      <c r="AE15" s="58">
        <v>0.0</v>
      </c>
    </row>
    <row r="16" ht="15.75" customHeight="1">
      <c r="A16" s="2" t="s">
        <v>95</v>
      </c>
      <c r="B16" s="58">
        <v>0.0</v>
      </c>
      <c r="C16" s="58">
        <v>0.0</v>
      </c>
      <c r="D16" s="58">
        <v>0.0</v>
      </c>
      <c r="E16" s="58">
        <v>0.0</v>
      </c>
      <c r="F16" s="58">
        <v>0.0</v>
      </c>
      <c r="G16" s="58">
        <v>6.0</v>
      </c>
      <c r="H16" s="58">
        <v>250.0</v>
      </c>
      <c r="I16" s="58">
        <v>0.0</v>
      </c>
      <c r="J16" s="58">
        <f t="shared" si="1"/>
        <v>250</v>
      </c>
      <c r="K16" s="58">
        <v>1404.0</v>
      </c>
      <c r="L16" s="58">
        <v>6.0</v>
      </c>
      <c r="M16" s="58">
        <v>150.0</v>
      </c>
      <c r="N16" s="58">
        <v>0.0</v>
      </c>
      <c r="O16" s="58">
        <f t="shared" si="2"/>
        <v>150</v>
      </c>
      <c r="P16" s="58">
        <v>936.0</v>
      </c>
      <c r="Q16" s="58">
        <v>0.0</v>
      </c>
      <c r="R16" s="58">
        <v>0.0</v>
      </c>
      <c r="S16" s="58">
        <v>0.0</v>
      </c>
      <c r="T16" s="58">
        <f t="shared" si="3"/>
        <v>0</v>
      </c>
      <c r="U16" s="58">
        <v>0.0</v>
      </c>
      <c r="V16" s="58">
        <v>6.0</v>
      </c>
      <c r="W16" s="58">
        <v>169.0</v>
      </c>
      <c r="X16" s="58">
        <v>0.0</v>
      </c>
      <c r="Y16" s="58">
        <f t="shared" si="4"/>
        <v>169</v>
      </c>
      <c r="Z16" s="58">
        <v>1030.0</v>
      </c>
      <c r="AA16" s="58">
        <v>0.0</v>
      </c>
      <c r="AB16" s="58">
        <v>0.0</v>
      </c>
      <c r="AC16" s="58">
        <v>0.0</v>
      </c>
      <c r="AD16" s="58">
        <f t="shared" si="5"/>
        <v>0</v>
      </c>
      <c r="AE16" s="58">
        <v>0.0</v>
      </c>
    </row>
    <row r="17" ht="15.75" customHeight="1">
      <c r="A17" s="2" t="s">
        <v>70</v>
      </c>
      <c r="B17" s="58">
        <v>0.0</v>
      </c>
      <c r="C17" s="58">
        <v>0.0</v>
      </c>
      <c r="D17" s="58">
        <v>0.0</v>
      </c>
      <c r="E17" s="58">
        <v>0.0</v>
      </c>
      <c r="F17" s="58">
        <v>0.0</v>
      </c>
      <c r="G17" s="58">
        <v>50.0</v>
      </c>
      <c r="H17" s="58">
        <v>1372.0</v>
      </c>
      <c r="I17" s="58">
        <v>147.0</v>
      </c>
      <c r="J17" s="58">
        <f t="shared" si="1"/>
        <v>1225</v>
      </c>
      <c r="K17" s="58">
        <v>3753.0</v>
      </c>
      <c r="L17" s="58">
        <v>101.0</v>
      </c>
      <c r="M17" s="58">
        <v>3021.0</v>
      </c>
      <c r="N17" s="58">
        <v>151.0</v>
      </c>
      <c r="O17" s="58">
        <f t="shared" si="2"/>
        <v>2870</v>
      </c>
      <c r="P17" s="58">
        <v>12271.0</v>
      </c>
      <c r="Q17" s="58">
        <v>0.0</v>
      </c>
      <c r="R17" s="58">
        <v>0.0</v>
      </c>
      <c r="S17" s="58">
        <v>0.0</v>
      </c>
      <c r="T17" s="58">
        <f t="shared" si="3"/>
        <v>0</v>
      </c>
      <c r="U17" s="58">
        <v>0.0</v>
      </c>
      <c r="V17" s="58">
        <v>166.0</v>
      </c>
      <c r="W17" s="58">
        <v>4909.0</v>
      </c>
      <c r="X17" s="58">
        <v>683.0</v>
      </c>
      <c r="Y17" s="58">
        <f t="shared" si="4"/>
        <v>4226</v>
      </c>
      <c r="Z17" s="58">
        <v>12769.0</v>
      </c>
      <c r="AA17" s="58">
        <v>0.0</v>
      </c>
      <c r="AB17" s="58">
        <v>0.0</v>
      </c>
      <c r="AC17" s="58">
        <v>0.0</v>
      </c>
      <c r="AD17" s="58">
        <f t="shared" si="5"/>
        <v>0</v>
      </c>
      <c r="AE17" s="58">
        <v>0.0</v>
      </c>
    </row>
    <row r="18" ht="15.75" customHeight="1">
      <c r="A18" s="2" t="s">
        <v>96</v>
      </c>
      <c r="B18" s="58">
        <v>23.0</v>
      </c>
      <c r="C18" s="58">
        <v>1301.0</v>
      </c>
      <c r="D18" s="58">
        <v>671.0</v>
      </c>
      <c r="E18" s="58">
        <v>630.0</v>
      </c>
      <c r="F18" s="58">
        <v>14799.0</v>
      </c>
      <c r="G18" s="58">
        <v>7.0</v>
      </c>
      <c r="H18" s="58">
        <v>139.0</v>
      </c>
      <c r="I18" s="58">
        <v>0.0</v>
      </c>
      <c r="J18" s="58">
        <f t="shared" si="1"/>
        <v>139</v>
      </c>
      <c r="K18" s="58">
        <v>977.0</v>
      </c>
      <c r="L18" s="58">
        <v>6.0</v>
      </c>
      <c r="M18" s="58">
        <v>173.0</v>
      </c>
      <c r="N18" s="58">
        <v>12.0</v>
      </c>
      <c r="O18" s="58">
        <f t="shared" si="2"/>
        <v>161</v>
      </c>
      <c r="P18" s="58">
        <v>374.0</v>
      </c>
      <c r="Q18" s="58">
        <v>0.0</v>
      </c>
      <c r="R18" s="58">
        <v>0.0</v>
      </c>
      <c r="S18" s="58">
        <v>0.0</v>
      </c>
      <c r="T18" s="58">
        <f t="shared" si="3"/>
        <v>0</v>
      </c>
      <c r="U18" s="58">
        <v>0.0</v>
      </c>
      <c r="V18" s="58">
        <v>0.0</v>
      </c>
      <c r="W18" s="58">
        <v>0.0</v>
      </c>
      <c r="X18" s="58">
        <v>0.0</v>
      </c>
      <c r="Y18" s="58">
        <f t="shared" si="4"/>
        <v>0</v>
      </c>
      <c r="Z18" s="58">
        <v>0.0</v>
      </c>
      <c r="AA18" s="58">
        <v>0.0</v>
      </c>
      <c r="AB18" s="58">
        <v>0.0</v>
      </c>
      <c r="AC18" s="58">
        <v>0.0</v>
      </c>
      <c r="AD18" s="58">
        <f t="shared" si="5"/>
        <v>0</v>
      </c>
      <c r="AE18" s="58">
        <v>0.0</v>
      </c>
    </row>
    <row r="19" ht="15.75" customHeight="1">
      <c r="A19" s="2" t="s">
        <v>97</v>
      </c>
      <c r="B19" s="58">
        <v>17.0</v>
      </c>
      <c r="C19" s="58">
        <v>372.0</v>
      </c>
      <c r="D19" s="58">
        <v>153.0</v>
      </c>
      <c r="E19" s="58">
        <v>219.0</v>
      </c>
      <c r="F19" s="58">
        <v>3483.0</v>
      </c>
      <c r="G19" s="58">
        <v>106.0</v>
      </c>
      <c r="H19" s="58">
        <v>6233.0</v>
      </c>
      <c r="I19" s="58">
        <v>491.0</v>
      </c>
      <c r="J19" s="58">
        <f t="shared" si="1"/>
        <v>5742</v>
      </c>
      <c r="K19" s="58">
        <v>14914.0</v>
      </c>
      <c r="L19" s="58">
        <v>344.0</v>
      </c>
      <c r="M19" s="58">
        <v>16239.0</v>
      </c>
      <c r="N19" s="58">
        <v>834.0</v>
      </c>
      <c r="O19" s="58">
        <f t="shared" si="2"/>
        <v>15405</v>
      </c>
      <c r="P19" s="58">
        <v>46822.0</v>
      </c>
      <c r="Q19" s="58">
        <v>16.0</v>
      </c>
      <c r="R19" s="58">
        <v>563.0</v>
      </c>
      <c r="S19" s="58">
        <v>0.0</v>
      </c>
      <c r="T19" s="58">
        <f t="shared" si="3"/>
        <v>563</v>
      </c>
      <c r="U19" s="58">
        <v>4340.0</v>
      </c>
      <c r="V19" s="58">
        <v>282.0</v>
      </c>
      <c r="W19" s="58">
        <v>25536.0</v>
      </c>
      <c r="X19" s="58">
        <v>6743.0</v>
      </c>
      <c r="Y19" s="58">
        <f t="shared" si="4"/>
        <v>18793</v>
      </c>
      <c r="Z19" s="58">
        <v>45874.0</v>
      </c>
      <c r="AA19" s="58">
        <v>0.0</v>
      </c>
      <c r="AB19" s="58">
        <v>0.0</v>
      </c>
      <c r="AC19" s="58">
        <v>0.0</v>
      </c>
      <c r="AD19" s="58">
        <f t="shared" si="5"/>
        <v>0</v>
      </c>
      <c r="AE19" s="58">
        <v>0.0</v>
      </c>
    </row>
    <row r="20" ht="15.75" customHeight="1">
      <c r="A20" s="2" t="s">
        <v>77</v>
      </c>
      <c r="B20" s="58">
        <v>917.0</v>
      </c>
      <c r="C20" s="58">
        <v>54512.0</v>
      </c>
      <c r="D20" s="58">
        <v>10874.0</v>
      </c>
      <c r="E20" s="58">
        <v>43638.0</v>
      </c>
      <c r="F20" s="58">
        <v>555660.0</v>
      </c>
      <c r="G20" s="58">
        <v>7.0</v>
      </c>
      <c r="H20" s="58">
        <v>141.0</v>
      </c>
      <c r="I20" s="58">
        <v>0.0</v>
      </c>
      <c r="J20" s="58">
        <f t="shared" si="1"/>
        <v>141</v>
      </c>
      <c r="K20" s="58">
        <v>424.0</v>
      </c>
      <c r="L20" s="58">
        <v>0.0</v>
      </c>
      <c r="M20" s="58">
        <v>0.0</v>
      </c>
      <c r="N20" s="58">
        <v>0.0</v>
      </c>
      <c r="O20" s="58">
        <f t="shared" si="2"/>
        <v>0</v>
      </c>
      <c r="P20" s="58">
        <v>0.0</v>
      </c>
      <c r="Q20" s="58">
        <v>1.0</v>
      </c>
      <c r="R20" s="58">
        <v>5.0</v>
      </c>
      <c r="S20" s="58">
        <v>5.0</v>
      </c>
      <c r="T20" s="58">
        <f t="shared" si="3"/>
        <v>0</v>
      </c>
      <c r="U20" s="58">
        <v>0.0</v>
      </c>
      <c r="V20" s="58">
        <v>44.0</v>
      </c>
      <c r="W20" s="58">
        <v>2183.0</v>
      </c>
      <c r="X20" s="58">
        <v>40.0</v>
      </c>
      <c r="Y20" s="58">
        <f t="shared" si="4"/>
        <v>2143</v>
      </c>
      <c r="Z20" s="58">
        <v>6696.0</v>
      </c>
      <c r="AA20" s="58">
        <v>8.0</v>
      </c>
      <c r="AB20" s="58">
        <v>111.0</v>
      </c>
      <c r="AC20" s="58">
        <v>0.0</v>
      </c>
      <c r="AD20" s="58">
        <f t="shared" si="5"/>
        <v>111</v>
      </c>
      <c r="AE20" s="58">
        <v>248.0</v>
      </c>
    </row>
    <row r="21" ht="15.75" customHeight="1">
      <c r="A21" s="2" t="s">
        <v>98</v>
      </c>
      <c r="B21" s="58">
        <v>25.0</v>
      </c>
      <c r="C21" s="58">
        <v>551.0</v>
      </c>
      <c r="D21" s="58">
        <v>513.0</v>
      </c>
      <c r="E21" s="58">
        <v>38.0</v>
      </c>
      <c r="F21" s="58">
        <v>441.0</v>
      </c>
      <c r="G21" s="58">
        <v>479.0</v>
      </c>
      <c r="H21" s="58">
        <v>17804.0</v>
      </c>
      <c r="I21" s="58">
        <v>3853.0</v>
      </c>
      <c r="J21" s="58">
        <f t="shared" si="1"/>
        <v>13951</v>
      </c>
      <c r="K21" s="58">
        <v>65069.0</v>
      </c>
      <c r="L21" s="58">
        <v>185.0</v>
      </c>
      <c r="M21" s="58">
        <v>6220.0</v>
      </c>
      <c r="N21" s="58">
        <v>722.0</v>
      </c>
      <c r="O21" s="58">
        <f t="shared" si="2"/>
        <v>5498</v>
      </c>
      <c r="P21" s="58">
        <v>25011.0</v>
      </c>
      <c r="Q21" s="58">
        <v>0.0</v>
      </c>
      <c r="R21" s="58">
        <v>0.0</v>
      </c>
      <c r="S21" s="58">
        <v>0.0</v>
      </c>
      <c r="T21" s="58">
        <f t="shared" si="3"/>
        <v>0</v>
      </c>
      <c r="U21" s="58">
        <v>0.0</v>
      </c>
      <c r="V21" s="58">
        <v>290.0</v>
      </c>
      <c r="W21" s="58">
        <v>13275.0</v>
      </c>
      <c r="X21" s="58">
        <v>1401.0</v>
      </c>
      <c r="Y21" s="58">
        <f t="shared" si="4"/>
        <v>11874</v>
      </c>
      <c r="Z21" s="58">
        <v>66376.0</v>
      </c>
      <c r="AA21" s="58">
        <v>0.0</v>
      </c>
      <c r="AB21" s="58">
        <v>0.0</v>
      </c>
      <c r="AC21" s="58">
        <v>0.0</v>
      </c>
      <c r="AD21" s="58">
        <f t="shared" si="5"/>
        <v>0</v>
      </c>
      <c r="AE21" s="58">
        <v>0.0</v>
      </c>
    </row>
    <row r="22" ht="15.75" customHeight="1">
      <c r="A22" s="2" t="s">
        <v>99</v>
      </c>
      <c r="B22" s="58">
        <v>676.0</v>
      </c>
      <c r="C22" s="58">
        <v>30528.0</v>
      </c>
      <c r="D22" s="58">
        <v>5649.0</v>
      </c>
      <c r="E22" s="58">
        <v>24879.0</v>
      </c>
      <c r="F22" s="58">
        <v>283396.0</v>
      </c>
      <c r="G22" s="58">
        <v>0.0</v>
      </c>
      <c r="H22" s="58">
        <v>0.0</v>
      </c>
      <c r="I22" s="58">
        <v>0.0</v>
      </c>
      <c r="J22" s="58">
        <f t="shared" si="1"/>
        <v>0</v>
      </c>
      <c r="K22" s="58">
        <v>0.0</v>
      </c>
      <c r="L22" s="58">
        <v>5.0</v>
      </c>
      <c r="M22" s="58">
        <v>75.0</v>
      </c>
      <c r="N22" s="58">
        <v>25.0</v>
      </c>
      <c r="O22" s="58">
        <f t="shared" si="2"/>
        <v>50</v>
      </c>
      <c r="P22" s="58">
        <v>251.0</v>
      </c>
      <c r="Q22" s="58">
        <v>139.0</v>
      </c>
      <c r="R22" s="58">
        <v>2677.0</v>
      </c>
      <c r="S22" s="58">
        <v>209.0</v>
      </c>
      <c r="T22" s="58">
        <f t="shared" si="3"/>
        <v>2468</v>
      </c>
      <c r="U22" s="58">
        <v>8781.0</v>
      </c>
      <c r="V22" s="58">
        <v>60.0</v>
      </c>
      <c r="W22" s="58">
        <v>3132.0</v>
      </c>
      <c r="X22" s="58">
        <v>443.0</v>
      </c>
      <c r="Y22" s="58">
        <f t="shared" si="4"/>
        <v>2689</v>
      </c>
      <c r="Z22" s="58">
        <v>5839.0</v>
      </c>
      <c r="AA22" s="58">
        <v>0.0</v>
      </c>
      <c r="AB22" s="58">
        <v>0.0</v>
      </c>
      <c r="AC22" s="58">
        <v>0.0</v>
      </c>
      <c r="AD22" s="58">
        <f t="shared" si="5"/>
        <v>0</v>
      </c>
      <c r="AE22" s="58">
        <v>0.0</v>
      </c>
    </row>
    <row r="23" ht="15.75" customHeight="1">
      <c r="A23" s="37" t="s">
        <v>116</v>
      </c>
      <c r="B23" s="38">
        <f t="shared" ref="B23:AE23" si="6">SUM(B3:B22)</f>
        <v>11561</v>
      </c>
      <c r="C23" s="38">
        <f t="shared" si="6"/>
        <v>411552</v>
      </c>
      <c r="D23" s="38">
        <f t="shared" si="6"/>
        <v>87058</v>
      </c>
      <c r="E23" s="38">
        <f t="shared" si="6"/>
        <v>324491</v>
      </c>
      <c r="F23" s="38">
        <f t="shared" si="6"/>
        <v>4103022</v>
      </c>
      <c r="G23" s="38">
        <f t="shared" si="6"/>
        <v>2078</v>
      </c>
      <c r="H23" s="38">
        <f t="shared" si="6"/>
        <v>89042</v>
      </c>
      <c r="I23" s="38">
        <f t="shared" si="6"/>
        <v>16780</v>
      </c>
      <c r="J23" s="38">
        <f t="shared" si="6"/>
        <v>72262</v>
      </c>
      <c r="K23" s="38">
        <f t="shared" si="6"/>
        <v>288003</v>
      </c>
      <c r="L23" s="38">
        <f t="shared" si="6"/>
        <v>1197</v>
      </c>
      <c r="M23" s="38">
        <f t="shared" si="6"/>
        <v>50754</v>
      </c>
      <c r="N23" s="38">
        <f t="shared" si="6"/>
        <v>6156</v>
      </c>
      <c r="O23" s="38">
        <f t="shared" si="6"/>
        <v>44598</v>
      </c>
      <c r="P23" s="38">
        <f t="shared" si="6"/>
        <v>177396</v>
      </c>
      <c r="Q23" s="38">
        <f t="shared" si="6"/>
        <v>607</v>
      </c>
      <c r="R23" s="38">
        <f t="shared" si="6"/>
        <v>14305</v>
      </c>
      <c r="S23" s="38">
        <f t="shared" si="6"/>
        <v>1417</v>
      </c>
      <c r="T23" s="38">
        <f t="shared" si="6"/>
        <v>12888</v>
      </c>
      <c r="U23" s="38">
        <f t="shared" si="6"/>
        <v>46556</v>
      </c>
      <c r="V23" s="38">
        <f t="shared" si="6"/>
        <v>2129</v>
      </c>
      <c r="W23" s="38">
        <f t="shared" si="6"/>
        <v>109412</v>
      </c>
      <c r="X23" s="38">
        <f t="shared" si="6"/>
        <v>16342</v>
      </c>
      <c r="Y23" s="38">
        <f t="shared" si="6"/>
        <v>93070</v>
      </c>
      <c r="Z23" s="38">
        <f t="shared" si="6"/>
        <v>352056</v>
      </c>
      <c r="AA23" s="38">
        <f t="shared" si="6"/>
        <v>57</v>
      </c>
      <c r="AB23" s="38">
        <f t="shared" si="6"/>
        <v>641</v>
      </c>
      <c r="AC23" s="38">
        <f t="shared" si="6"/>
        <v>15</v>
      </c>
      <c r="AD23" s="38">
        <f t="shared" si="6"/>
        <v>626</v>
      </c>
      <c r="AE23" s="38">
        <f t="shared" si="6"/>
        <v>1560</v>
      </c>
    </row>
    <row r="24" ht="15.75" customHeight="1"/>
    <row r="25" ht="15.75" customHeight="1">
      <c r="A25" s="30" t="str">
        <f t="shared" ref="A25:A46" si="8">A2</f>
        <v>Dzongkhag</v>
      </c>
      <c r="B25" s="30"/>
      <c r="C25" s="30" t="str">
        <f t="shared" ref="C25:F25" si="7">C2</f>
        <v>Sown Area (Decimal)</v>
      </c>
      <c r="D25" s="30" t="str">
        <f t="shared" si="7"/>
        <v>Lost Area (Decimal)</v>
      </c>
      <c r="E25" s="30" t="str">
        <f t="shared" si="7"/>
        <v>Harvested Area (Decimal)</v>
      </c>
      <c r="F25" s="30" t="str">
        <f t="shared" si="7"/>
        <v>Production (KG)</v>
      </c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ht="15.75" customHeight="1">
      <c r="A26" s="53" t="str">
        <f t="shared" si="8"/>
        <v>Bumthang</v>
      </c>
      <c r="C26" s="58">
        <f t="shared" ref="C26:F26" si="9">C3+H3+M3+R3+W3+AB3</f>
        <v>25426</v>
      </c>
      <c r="D26" s="58">
        <f t="shared" si="9"/>
        <v>5300</v>
      </c>
      <c r="E26" s="58">
        <f t="shared" si="9"/>
        <v>20126</v>
      </c>
      <c r="F26" s="58">
        <f t="shared" si="9"/>
        <v>81077</v>
      </c>
      <c r="H26" s="59" t="s">
        <v>102</v>
      </c>
      <c r="I26" s="59" t="s">
        <v>103</v>
      </c>
      <c r="J26" s="59" t="s">
        <v>104</v>
      </c>
      <c r="K26" s="59" t="s">
        <v>105</v>
      </c>
      <c r="L26" s="59" t="s">
        <v>35</v>
      </c>
    </row>
    <row r="27" ht="15.75" customHeight="1">
      <c r="A27" s="53" t="str">
        <f t="shared" si="8"/>
        <v>Chhukha</v>
      </c>
      <c r="C27" s="58">
        <f t="shared" ref="C27:F27" si="10">C4+H4+M4+R4+W4+AB4</f>
        <v>83098</v>
      </c>
      <c r="D27" s="58">
        <f t="shared" si="10"/>
        <v>14493</v>
      </c>
      <c r="E27" s="58">
        <f t="shared" si="10"/>
        <v>68605</v>
      </c>
      <c r="F27" s="58">
        <f t="shared" si="10"/>
        <v>675524</v>
      </c>
      <c r="H27" s="60" t="s">
        <v>36</v>
      </c>
      <c r="I27" s="60">
        <f>B23</f>
        <v>11561</v>
      </c>
      <c r="J27" s="60">
        <f>C23/100</f>
        <v>4115.52</v>
      </c>
      <c r="K27" s="60">
        <f>E23/100</f>
        <v>3244.91</v>
      </c>
      <c r="L27" s="60">
        <f>F23/1000</f>
        <v>4103.022</v>
      </c>
    </row>
    <row r="28" ht="15.75" customHeight="1">
      <c r="A28" s="53" t="str">
        <f t="shared" si="8"/>
        <v>Dagana</v>
      </c>
      <c r="C28" s="58">
        <f t="shared" ref="C28:F28" si="11">C5+H5+M5+R5+W5+AB5</f>
        <v>29973</v>
      </c>
      <c r="D28" s="58">
        <f t="shared" si="11"/>
        <v>5723</v>
      </c>
      <c r="E28" s="58">
        <f t="shared" si="11"/>
        <v>24249</v>
      </c>
      <c r="F28" s="58">
        <f t="shared" si="11"/>
        <v>204620</v>
      </c>
      <c r="H28" s="60" t="s">
        <v>37</v>
      </c>
      <c r="I28" s="60">
        <f>G23</f>
        <v>2078</v>
      </c>
      <c r="J28" s="60">
        <f>H23/100</f>
        <v>890.42</v>
      </c>
      <c r="K28" s="60">
        <f>J23/100</f>
        <v>722.62</v>
      </c>
      <c r="L28" s="60">
        <f>K23/1000</f>
        <v>288.003</v>
      </c>
    </row>
    <row r="29" ht="15.75" customHeight="1">
      <c r="A29" s="53" t="str">
        <f t="shared" si="8"/>
        <v>Gasa</v>
      </c>
      <c r="C29" s="58">
        <f t="shared" ref="C29:F29" si="12">C6+H6+M6+R6+W6+AB6</f>
        <v>834</v>
      </c>
      <c r="D29" s="58">
        <f t="shared" si="12"/>
        <v>2</v>
      </c>
      <c r="E29" s="58">
        <f t="shared" si="12"/>
        <v>832</v>
      </c>
      <c r="F29" s="58">
        <f t="shared" si="12"/>
        <v>2895</v>
      </c>
      <c r="H29" s="60" t="s">
        <v>108</v>
      </c>
      <c r="I29" s="60">
        <f>L23</f>
        <v>1197</v>
      </c>
      <c r="J29" s="60">
        <f>M23/100</f>
        <v>507.54</v>
      </c>
      <c r="K29" s="60">
        <f>O23/100</f>
        <v>445.98</v>
      </c>
      <c r="L29" s="60">
        <f>P23/1000</f>
        <v>177.396</v>
      </c>
    </row>
    <row r="30" ht="15.75" customHeight="1">
      <c r="A30" s="53" t="str">
        <f t="shared" si="8"/>
        <v>Haa</v>
      </c>
      <c r="C30" s="58">
        <f t="shared" ref="C30:F30" si="13">C7+H7+M7+R7+W7+AB7</f>
        <v>35775</v>
      </c>
      <c r="D30" s="58">
        <f t="shared" si="13"/>
        <v>9826</v>
      </c>
      <c r="E30" s="58">
        <f t="shared" si="13"/>
        <v>25949</v>
      </c>
      <c r="F30" s="58">
        <f t="shared" si="13"/>
        <v>116339</v>
      </c>
      <c r="H30" s="60" t="s">
        <v>109</v>
      </c>
      <c r="I30" s="60">
        <f>Q23</f>
        <v>607</v>
      </c>
      <c r="J30" s="60">
        <f>R23/100</f>
        <v>143.05</v>
      </c>
      <c r="K30" s="60">
        <f>T23/100</f>
        <v>128.88</v>
      </c>
      <c r="L30" s="60">
        <f>U23/1000</f>
        <v>46.556</v>
      </c>
    </row>
    <row r="31" ht="15.75" customHeight="1">
      <c r="A31" s="53" t="str">
        <f t="shared" si="8"/>
        <v>Lhuentse</v>
      </c>
      <c r="C31" s="58">
        <f t="shared" ref="C31:F31" si="14">C8+H8+M8+R8+W8+AB8</f>
        <v>0</v>
      </c>
      <c r="D31" s="58">
        <f t="shared" si="14"/>
        <v>0</v>
      </c>
      <c r="E31" s="58">
        <f t="shared" si="14"/>
        <v>0</v>
      </c>
      <c r="F31" s="58">
        <f t="shared" si="14"/>
        <v>0</v>
      </c>
      <c r="H31" s="60" t="s">
        <v>110</v>
      </c>
      <c r="I31" s="60">
        <f>V23</f>
        <v>2129</v>
      </c>
      <c r="J31" s="60">
        <f>W23/100</f>
        <v>1094.12</v>
      </c>
      <c r="K31" s="60">
        <f>Y23/100</f>
        <v>930.7</v>
      </c>
      <c r="L31" s="60">
        <f>Z23/1000</f>
        <v>352.056</v>
      </c>
    </row>
    <row r="32" ht="15.75" customHeight="1">
      <c r="A32" s="53" t="str">
        <f t="shared" si="8"/>
        <v>Monggar</v>
      </c>
      <c r="C32" s="58">
        <f t="shared" ref="C32:F32" si="15">C9+H9+M9+R9+W9+AB9</f>
        <v>44225</v>
      </c>
      <c r="D32" s="58">
        <f t="shared" si="15"/>
        <v>6806</v>
      </c>
      <c r="E32" s="58">
        <f t="shared" si="15"/>
        <v>37419</v>
      </c>
      <c r="F32" s="58">
        <f t="shared" si="15"/>
        <v>434146</v>
      </c>
      <c r="H32" s="60" t="s">
        <v>38</v>
      </c>
      <c r="I32" s="60">
        <f>AA23</f>
        <v>57</v>
      </c>
      <c r="J32" s="60">
        <f>AB23/100</f>
        <v>6.41</v>
      </c>
      <c r="K32" s="60">
        <f>AD23/100</f>
        <v>6.26</v>
      </c>
      <c r="L32" s="60">
        <f>AE23/1000</f>
        <v>1.56</v>
      </c>
    </row>
    <row r="33" ht="15.75" customHeight="1">
      <c r="A33" s="53" t="str">
        <f t="shared" si="8"/>
        <v>Paro</v>
      </c>
      <c r="C33" s="58">
        <f t="shared" ref="C33:F33" si="16">C10+H10+M10+R10+W10+AB10</f>
        <v>21291</v>
      </c>
      <c r="D33" s="58">
        <f t="shared" si="16"/>
        <v>730</v>
      </c>
      <c r="E33" s="58">
        <f t="shared" si="16"/>
        <v>20561</v>
      </c>
      <c r="F33" s="58">
        <f t="shared" si="16"/>
        <v>106864</v>
      </c>
    </row>
    <row r="34" ht="15.75" customHeight="1">
      <c r="A34" s="53" t="str">
        <f t="shared" si="8"/>
        <v>Pema Gatshel</v>
      </c>
      <c r="C34" s="58">
        <f t="shared" ref="C34:F34" si="17">C11+H11+M11+R11+W11+AB11</f>
        <v>37920</v>
      </c>
      <c r="D34" s="58">
        <f t="shared" si="17"/>
        <v>5222</v>
      </c>
      <c r="E34" s="58">
        <f t="shared" si="17"/>
        <v>32698</v>
      </c>
      <c r="F34" s="58">
        <f t="shared" si="17"/>
        <v>472675</v>
      </c>
    </row>
    <row r="35" ht="15.75" customHeight="1">
      <c r="A35" s="53" t="str">
        <f t="shared" si="8"/>
        <v>Punakha</v>
      </c>
      <c r="C35" s="58">
        <f t="shared" ref="C35:F35" si="18">C12+H12+M12+R12+W12+AB12</f>
        <v>23640</v>
      </c>
      <c r="D35" s="58">
        <f t="shared" si="18"/>
        <v>2861</v>
      </c>
      <c r="E35" s="58">
        <f t="shared" si="18"/>
        <v>20778</v>
      </c>
      <c r="F35" s="58">
        <f t="shared" si="18"/>
        <v>73784</v>
      </c>
    </row>
    <row r="36" ht="15.75" customHeight="1">
      <c r="A36" s="53" t="str">
        <f t="shared" si="8"/>
        <v>Samdrup Jongkhar</v>
      </c>
      <c r="C36" s="58">
        <f t="shared" ref="C36:F36" si="19">C13+H13+M13+R13+W13+AB13</f>
        <v>35533</v>
      </c>
      <c r="D36" s="58">
        <f t="shared" si="19"/>
        <v>5189</v>
      </c>
      <c r="E36" s="58">
        <f t="shared" si="19"/>
        <v>30343</v>
      </c>
      <c r="F36" s="58">
        <f t="shared" si="19"/>
        <v>238616</v>
      </c>
    </row>
    <row r="37" ht="15.75" customHeight="1">
      <c r="A37" s="53" t="str">
        <f t="shared" si="8"/>
        <v>Samtse</v>
      </c>
      <c r="C37" s="58">
        <f t="shared" ref="C37:F37" si="20">C14+H14+M14+R14+W14+AB14</f>
        <v>114189</v>
      </c>
      <c r="D37" s="58">
        <f t="shared" si="20"/>
        <v>28876</v>
      </c>
      <c r="E37" s="58">
        <f t="shared" si="20"/>
        <v>85313</v>
      </c>
      <c r="F37" s="58">
        <f t="shared" si="20"/>
        <v>1011106</v>
      </c>
    </row>
    <row r="38" ht="15.75" customHeight="1">
      <c r="A38" s="53" t="str">
        <f t="shared" si="8"/>
        <v>Sarpang </v>
      </c>
      <c r="C38" s="58">
        <f t="shared" ref="C38:F38" si="21">C15+H15+M15+R15+W15+AB15</f>
        <v>32161</v>
      </c>
      <c r="D38" s="58">
        <f t="shared" si="21"/>
        <v>9121</v>
      </c>
      <c r="E38" s="58">
        <f t="shared" si="21"/>
        <v>23040</v>
      </c>
      <c r="F38" s="58">
        <f t="shared" si="21"/>
        <v>369009</v>
      </c>
    </row>
    <row r="39" ht="15.75" customHeight="1">
      <c r="A39" s="53" t="str">
        <f t="shared" si="8"/>
        <v>Thimphu</v>
      </c>
      <c r="C39" s="58">
        <f t="shared" ref="C39:F39" si="22">C16+H16+M16+R16+W16+AB16</f>
        <v>569</v>
      </c>
      <c r="D39" s="58">
        <f t="shared" si="22"/>
        <v>0</v>
      </c>
      <c r="E39" s="58">
        <f t="shared" si="22"/>
        <v>569</v>
      </c>
      <c r="F39" s="58">
        <f t="shared" si="22"/>
        <v>3370</v>
      </c>
    </row>
    <row r="40" ht="15.75" customHeight="1">
      <c r="A40" s="53" t="str">
        <f t="shared" si="8"/>
        <v>Trashigang</v>
      </c>
      <c r="C40" s="58">
        <f t="shared" ref="C40:F40" si="23">C17+H17+M17+R17+W17+AB17</f>
        <v>9302</v>
      </c>
      <c r="D40" s="58">
        <f t="shared" si="23"/>
        <v>981</v>
      </c>
      <c r="E40" s="58">
        <f t="shared" si="23"/>
        <v>8321</v>
      </c>
      <c r="F40" s="58">
        <f t="shared" si="23"/>
        <v>28793</v>
      </c>
    </row>
    <row r="41" ht="15.75" customHeight="1">
      <c r="A41" s="53" t="str">
        <f t="shared" si="8"/>
        <v>Trashi Yangtse</v>
      </c>
      <c r="C41" s="58">
        <f t="shared" ref="C41:F41" si="24">C18+H18+M18+R18+W18+AB18</f>
        <v>1613</v>
      </c>
      <c r="D41" s="58">
        <f t="shared" si="24"/>
        <v>683</v>
      </c>
      <c r="E41" s="58">
        <f t="shared" si="24"/>
        <v>930</v>
      </c>
      <c r="F41" s="58">
        <f t="shared" si="24"/>
        <v>16150</v>
      </c>
    </row>
    <row r="42" ht="15.75" customHeight="1">
      <c r="A42" s="53" t="str">
        <f t="shared" si="8"/>
        <v>Trongsa</v>
      </c>
      <c r="C42" s="58">
        <f t="shared" ref="C42:F42" si="25">C19+H19+M19+R19+W19+AB19</f>
        <v>48943</v>
      </c>
      <c r="D42" s="58">
        <f t="shared" si="25"/>
        <v>8221</v>
      </c>
      <c r="E42" s="58">
        <f t="shared" si="25"/>
        <v>40722</v>
      </c>
      <c r="F42" s="58">
        <f t="shared" si="25"/>
        <v>115433</v>
      </c>
    </row>
    <row r="43" ht="15.75" customHeight="1">
      <c r="A43" s="53" t="str">
        <f t="shared" si="8"/>
        <v>Tsirang</v>
      </c>
      <c r="C43" s="58">
        <f t="shared" ref="C43:F43" si="26">C20+H20+M20+R20+W20+AB20</f>
        <v>56952</v>
      </c>
      <c r="D43" s="58">
        <f t="shared" si="26"/>
        <v>10919</v>
      </c>
      <c r="E43" s="58">
        <f t="shared" si="26"/>
        <v>46033</v>
      </c>
      <c r="F43" s="58">
        <f t="shared" si="26"/>
        <v>563028</v>
      </c>
    </row>
    <row r="44" ht="15.75" customHeight="1">
      <c r="A44" s="53" t="str">
        <f t="shared" si="8"/>
        <v>Wangdue Phodrang</v>
      </c>
      <c r="C44" s="58">
        <f t="shared" ref="C44:F44" si="27">C21+H21+M21+R21+W21+AB21</f>
        <v>37850</v>
      </c>
      <c r="D44" s="58">
        <f t="shared" si="27"/>
        <v>6489</v>
      </c>
      <c r="E44" s="58">
        <f t="shared" si="27"/>
        <v>31361</v>
      </c>
      <c r="F44" s="58">
        <f t="shared" si="27"/>
        <v>156897</v>
      </c>
    </row>
    <row r="45" ht="15.75" customHeight="1">
      <c r="A45" s="53" t="str">
        <f t="shared" si="8"/>
        <v>Zhemgang</v>
      </c>
      <c r="C45" s="58">
        <f t="shared" ref="C45:F45" si="28">C22+H22+M22+R22+W22+AB22</f>
        <v>36412</v>
      </c>
      <c r="D45" s="58">
        <f t="shared" si="28"/>
        <v>6326</v>
      </c>
      <c r="E45" s="58">
        <f t="shared" si="28"/>
        <v>30086</v>
      </c>
      <c r="F45" s="58">
        <f t="shared" si="28"/>
        <v>298267</v>
      </c>
    </row>
    <row r="46" ht="15.75" customHeight="1">
      <c r="A46" s="30" t="str">
        <f t="shared" si="8"/>
        <v>Total </v>
      </c>
      <c r="B46" s="30"/>
      <c r="C46" s="38">
        <f t="shared" ref="C46:F46" si="29">C23+H23+M23+R23+W23+AB23</f>
        <v>675706</v>
      </c>
      <c r="D46" s="38">
        <f t="shared" si="29"/>
        <v>127768</v>
      </c>
      <c r="E46" s="38">
        <f t="shared" si="29"/>
        <v>547935</v>
      </c>
      <c r="F46" s="38">
        <f t="shared" si="29"/>
        <v>4968593</v>
      </c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1:F1"/>
    <mergeCell ref="G1:K1"/>
    <mergeCell ref="L1:P1"/>
    <mergeCell ref="Q1:U1"/>
    <mergeCell ref="V1:Z1"/>
    <mergeCell ref="AA1:AE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2">
      <c r="A2" s="61" t="s">
        <v>43</v>
      </c>
      <c r="B2" s="61" t="s">
        <v>117</v>
      </c>
      <c r="C2" s="61" t="s">
        <v>118</v>
      </c>
      <c r="D2" s="61" t="s">
        <v>119</v>
      </c>
      <c r="E2" s="61" t="s">
        <v>120</v>
      </c>
      <c r="F2" s="61" t="s">
        <v>121</v>
      </c>
      <c r="G2" s="61" t="s">
        <v>122</v>
      </c>
    </row>
    <row r="3">
      <c r="A3" s="62" t="s">
        <v>84</v>
      </c>
      <c r="B3" s="63" t="s">
        <v>123</v>
      </c>
      <c r="C3" s="64">
        <v>23248.0</v>
      </c>
      <c r="D3" s="64">
        <v>46067.0</v>
      </c>
      <c r="E3" s="63" t="s">
        <v>123</v>
      </c>
      <c r="F3" s="64">
        <v>11762.0</v>
      </c>
      <c r="G3" s="63" t="s">
        <v>123</v>
      </c>
    </row>
    <row r="4">
      <c r="A4" s="62" t="s">
        <v>85</v>
      </c>
      <c r="B4" s="64">
        <v>591481.0</v>
      </c>
      <c r="C4" s="64">
        <v>17555.0</v>
      </c>
      <c r="D4" s="64">
        <v>1080.0</v>
      </c>
      <c r="E4" s="64">
        <v>1661.0</v>
      </c>
      <c r="F4" s="64">
        <v>63747.0</v>
      </c>
      <c r="G4" s="63" t="s">
        <v>123</v>
      </c>
    </row>
    <row r="5">
      <c r="A5" s="62" t="s">
        <v>86</v>
      </c>
      <c r="B5" s="64">
        <v>193356.0</v>
      </c>
      <c r="C5" s="63" t="s">
        <v>123</v>
      </c>
      <c r="D5" s="63">
        <v>60.0</v>
      </c>
      <c r="E5" s="63" t="s">
        <v>123</v>
      </c>
      <c r="F5" s="64">
        <v>10365.0</v>
      </c>
      <c r="G5" s="63">
        <v>839.0</v>
      </c>
    </row>
    <row r="6">
      <c r="A6" s="62" t="s">
        <v>87</v>
      </c>
      <c r="B6" s="63" t="s">
        <v>123</v>
      </c>
      <c r="C6" s="63">
        <v>424.0</v>
      </c>
      <c r="D6" s="64">
        <v>2186.0</v>
      </c>
      <c r="E6" s="63" t="s">
        <v>123</v>
      </c>
      <c r="F6" s="63">
        <v>285.0</v>
      </c>
      <c r="G6" s="63" t="s">
        <v>123</v>
      </c>
    </row>
    <row r="7">
      <c r="A7" s="62" t="s">
        <v>88</v>
      </c>
      <c r="B7" s="63" t="s">
        <v>123</v>
      </c>
      <c r="C7" s="64">
        <v>43177.0</v>
      </c>
      <c r="D7" s="64">
        <v>1781.0</v>
      </c>
      <c r="E7" s="64">
        <v>1720.0</v>
      </c>
      <c r="F7" s="64">
        <v>69661.0</v>
      </c>
      <c r="G7" s="63" t="s">
        <v>123</v>
      </c>
    </row>
    <row r="8">
      <c r="A8" s="62" t="s">
        <v>89</v>
      </c>
      <c r="B8" s="63" t="s">
        <v>123</v>
      </c>
      <c r="C8" s="63" t="s">
        <v>123</v>
      </c>
      <c r="D8" s="63" t="s">
        <v>123</v>
      </c>
      <c r="E8" s="63" t="s">
        <v>123</v>
      </c>
      <c r="F8" s="63" t="s">
        <v>123</v>
      </c>
      <c r="G8" s="63" t="s">
        <v>123</v>
      </c>
    </row>
    <row r="9">
      <c r="A9" s="62" t="s">
        <v>73</v>
      </c>
      <c r="B9" s="64">
        <v>420295.0</v>
      </c>
      <c r="C9" s="63" t="s">
        <v>123</v>
      </c>
      <c r="D9" s="63" t="s">
        <v>123</v>
      </c>
      <c r="E9" s="63" t="s">
        <v>123</v>
      </c>
      <c r="F9" s="64">
        <v>13476.0</v>
      </c>
      <c r="G9" s="63">
        <v>375.0</v>
      </c>
    </row>
    <row r="10">
      <c r="A10" s="62" t="s">
        <v>90</v>
      </c>
      <c r="B10" s="63">
        <v>545.0</v>
      </c>
      <c r="C10" s="64">
        <v>70119.0</v>
      </c>
      <c r="D10" s="64">
        <v>31370.0</v>
      </c>
      <c r="E10" s="63" t="s">
        <v>123</v>
      </c>
      <c r="F10" s="64">
        <v>4830.0</v>
      </c>
      <c r="G10" s="63" t="s">
        <v>123</v>
      </c>
    </row>
    <row r="11">
      <c r="A11" s="62" t="s">
        <v>91</v>
      </c>
      <c r="B11" s="64">
        <v>455236.0</v>
      </c>
      <c r="C11" s="63" t="s">
        <v>123</v>
      </c>
      <c r="D11" s="63" t="s">
        <v>123</v>
      </c>
      <c r="E11" s="64">
        <v>15385.0</v>
      </c>
      <c r="F11" s="64">
        <v>2054.0</v>
      </c>
      <c r="G11" s="63" t="s">
        <v>123</v>
      </c>
    </row>
    <row r="12">
      <c r="A12" s="62" t="s">
        <v>92</v>
      </c>
      <c r="B12" s="64">
        <v>12652.0</v>
      </c>
      <c r="C12" s="64">
        <v>39049.0</v>
      </c>
      <c r="D12" s="64">
        <v>4306.0</v>
      </c>
      <c r="E12" s="63" t="s">
        <v>123</v>
      </c>
      <c r="F12" s="64">
        <v>17777.0</v>
      </c>
      <c r="G12" s="63" t="s">
        <v>123</v>
      </c>
    </row>
    <row r="13">
      <c r="A13" s="62" t="s">
        <v>93</v>
      </c>
      <c r="B13" s="64">
        <v>235860.0</v>
      </c>
      <c r="C13" s="63">
        <v>208.0</v>
      </c>
      <c r="D13" s="63" t="s">
        <v>123</v>
      </c>
      <c r="E13" s="64">
        <v>2499.0</v>
      </c>
      <c r="F13" s="63">
        <v>49.0</v>
      </c>
      <c r="G13" s="63" t="s">
        <v>123</v>
      </c>
    </row>
    <row r="14">
      <c r="A14" s="62" t="s">
        <v>75</v>
      </c>
      <c r="B14" s="64">
        <v>968978.0</v>
      </c>
      <c r="C14" s="64">
        <v>6808.0</v>
      </c>
      <c r="D14" s="64">
        <v>4719.0</v>
      </c>
      <c r="E14" s="64">
        <v>11314.0</v>
      </c>
      <c r="F14" s="64">
        <v>19189.0</v>
      </c>
      <c r="G14" s="63">
        <v>98.0</v>
      </c>
    </row>
    <row r="15">
      <c r="A15" s="62" t="s">
        <v>94</v>
      </c>
      <c r="B15" s="64">
        <v>366840.0</v>
      </c>
      <c r="C15" s="63">
        <v>874.0</v>
      </c>
      <c r="D15" s="63">
        <v>162.0</v>
      </c>
      <c r="E15" s="63">
        <v>856.0</v>
      </c>
      <c r="F15" s="63">
        <v>277.0</v>
      </c>
      <c r="G15" s="63" t="s">
        <v>123</v>
      </c>
    </row>
    <row r="16">
      <c r="A16" s="62" t="s">
        <v>95</v>
      </c>
      <c r="B16" s="63" t="s">
        <v>123</v>
      </c>
      <c r="C16" s="64">
        <v>1404.0</v>
      </c>
      <c r="D16" s="63">
        <v>936.0</v>
      </c>
      <c r="E16" s="63" t="s">
        <v>123</v>
      </c>
      <c r="F16" s="64">
        <v>1030.0</v>
      </c>
      <c r="G16" s="63" t="s">
        <v>123</v>
      </c>
    </row>
    <row r="17">
      <c r="A17" s="62" t="s">
        <v>70</v>
      </c>
      <c r="B17" s="63" t="s">
        <v>123</v>
      </c>
      <c r="C17" s="64">
        <v>3753.0</v>
      </c>
      <c r="D17" s="64">
        <v>12271.0</v>
      </c>
      <c r="E17" s="63" t="s">
        <v>123</v>
      </c>
      <c r="F17" s="64">
        <v>12769.0</v>
      </c>
      <c r="G17" s="63" t="s">
        <v>123</v>
      </c>
    </row>
    <row r="18">
      <c r="A18" s="62" t="s">
        <v>96</v>
      </c>
      <c r="B18" s="64">
        <v>14799.0</v>
      </c>
      <c r="C18" s="63">
        <v>977.0</v>
      </c>
      <c r="D18" s="63">
        <v>374.0</v>
      </c>
      <c r="E18" s="63" t="s">
        <v>123</v>
      </c>
      <c r="F18" s="63" t="s">
        <v>123</v>
      </c>
      <c r="G18" s="63" t="s">
        <v>123</v>
      </c>
    </row>
    <row r="19">
      <c r="A19" s="62" t="s">
        <v>97</v>
      </c>
      <c r="B19" s="64">
        <v>3483.0</v>
      </c>
      <c r="C19" s="64">
        <v>14914.0</v>
      </c>
      <c r="D19" s="64">
        <v>46822.0</v>
      </c>
      <c r="E19" s="64">
        <v>4340.0</v>
      </c>
      <c r="F19" s="64">
        <v>45874.0</v>
      </c>
      <c r="G19" s="63" t="s">
        <v>123</v>
      </c>
    </row>
    <row r="20">
      <c r="A20" s="62" t="s">
        <v>77</v>
      </c>
      <c r="B20" s="64">
        <v>555660.0</v>
      </c>
      <c r="C20" s="63">
        <v>424.0</v>
      </c>
      <c r="D20" s="63" t="s">
        <v>123</v>
      </c>
      <c r="E20" s="63" t="s">
        <v>123</v>
      </c>
      <c r="F20" s="64">
        <v>6696.0</v>
      </c>
      <c r="G20" s="63">
        <v>248.0</v>
      </c>
    </row>
    <row r="21">
      <c r="A21" s="62" t="s">
        <v>98</v>
      </c>
      <c r="B21" s="63">
        <v>441.0</v>
      </c>
      <c r="C21" s="64">
        <v>65069.0</v>
      </c>
      <c r="D21" s="64">
        <v>25011.0</v>
      </c>
      <c r="E21" s="63" t="s">
        <v>123</v>
      </c>
      <c r="F21" s="64">
        <v>66376.0</v>
      </c>
      <c r="G21" s="63" t="s">
        <v>123</v>
      </c>
    </row>
    <row r="22">
      <c r="A22" s="62" t="s">
        <v>99</v>
      </c>
      <c r="B22" s="64">
        <v>283396.0</v>
      </c>
      <c r="C22" s="63" t="s">
        <v>123</v>
      </c>
      <c r="D22" s="63">
        <v>251.0</v>
      </c>
      <c r="E22" s="64">
        <v>8781.0</v>
      </c>
      <c r="F22" s="64">
        <v>5839.0</v>
      </c>
      <c r="G22" s="63" t="s">
        <v>123</v>
      </c>
    </row>
    <row r="23">
      <c r="A23" s="65" t="s">
        <v>12</v>
      </c>
      <c r="B23" s="66">
        <v>4103022.0</v>
      </c>
      <c r="C23" s="66">
        <v>288003.0</v>
      </c>
      <c r="D23" s="66">
        <v>177396.0</v>
      </c>
      <c r="E23" s="66">
        <v>46556.0</v>
      </c>
      <c r="F23" s="66">
        <v>352056.0</v>
      </c>
      <c r="G23" s="66">
        <v>1560.0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44"/>
    <col customWidth="1" min="2" max="2" width="8.33"/>
    <col customWidth="1" min="3" max="3" width="10.56"/>
    <col customWidth="1" min="4" max="4" width="15.78"/>
    <col customWidth="1" min="5" max="5" width="14.56"/>
    <col customWidth="1" min="6" max="6" width="17.67"/>
    <col customWidth="1" min="7" max="7" width="13.78"/>
    <col customWidth="1" min="8" max="26" width="10.56"/>
  </cols>
  <sheetData>
    <row r="1" ht="15.75" customHeight="1">
      <c r="A1" s="55"/>
      <c r="B1" s="56" t="s">
        <v>124</v>
      </c>
      <c r="C1" s="57"/>
      <c r="D1" s="57"/>
      <c r="E1" s="57"/>
      <c r="F1" s="6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ht="15.75" customHeight="1">
      <c r="A2" s="55" t="s">
        <v>43</v>
      </c>
      <c r="B2" s="55" t="s">
        <v>111</v>
      </c>
      <c r="C2" s="55" t="s">
        <v>112</v>
      </c>
      <c r="D2" s="55" t="s">
        <v>113</v>
      </c>
      <c r="E2" s="55" t="s">
        <v>114</v>
      </c>
      <c r="F2" s="55" t="s">
        <v>115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ht="15.75" customHeight="1">
      <c r="A3" s="2" t="s">
        <v>84</v>
      </c>
      <c r="B3" s="58">
        <v>0.0</v>
      </c>
      <c r="C3" s="58">
        <v>0.0</v>
      </c>
      <c r="D3" s="58">
        <v>0.0</v>
      </c>
      <c r="E3" s="58">
        <v>0.0</v>
      </c>
      <c r="F3" s="58">
        <v>0.0</v>
      </c>
    </row>
    <row r="4" ht="15.75" customHeight="1">
      <c r="A4" s="2" t="s">
        <v>85</v>
      </c>
      <c r="B4" s="58">
        <v>12.0</v>
      </c>
      <c r="C4" s="58">
        <v>178.0</v>
      </c>
      <c r="D4" s="58">
        <v>0.0</v>
      </c>
      <c r="E4" s="58">
        <v>178.0</v>
      </c>
      <c r="F4" s="58">
        <v>470.0</v>
      </c>
    </row>
    <row r="5" ht="15.75" customHeight="1">
      <c r="A5" s="2" t="s">
        <v>86</v>
      </c>
      <c r="B5" s="58">
        <v>16.0</v>
      </c>
      <c r="C5" s="58">
        <v>1038.0</v>
      </c>
      <c r="D5" s="58">
        <v>0.0</v>
      </c>
      <c r="E5" s="58">
        <v>1038.0</v>
      </c>
      <c r="F5" s="58">
        <v>5669.0</v>
      </c>
    </row>
    <row r="6" ht="15.75" customHeight="1">
      <c r="A6" s="2" t="s">
        <v>87</v>
      </c>
      <c r="B6" s="58">
        <v>0.0</v>
      </c>
      <c r="C6" s="58">
        <v>0.0</v>
      </c>
      <c r="D6" s="58">
        <v>0.0</v>
      </c>
      <c r="E6" s="58">
        <v>0.0</v>
      </c>
      <c r="F6" s="58">
        <v>0.0</v>
      </c>
    </row>
    <row r="7" ht="15.75" customHeight="1">
      <c r="A7" s="2" t="s">
        <v>88</v>
      </c>
      <c r="B7" s="58">
        <v>17.0</v>
      </c>
      <c r="C7" s="58">
        <v>559.0</v>
      </c>
      <c r="D7" s="58">
        <v>43.0</v>
      </c>
      <c r="E7" s="58">
        <v>516.0</v>
      </c>
      <c r="F7" s="58">
        <v>1032.0</v>
      </c>
    </row>
    <row r="8" ht="15.75" customHeight="1">
      <c r="A8" s="2" t="s">
        <v>89</v>
      </c>
      <c r="B8" s="58">
        <v>13.0</v>
      </c>
      <c r="C8" s="58">
        <v>60.0</v>
      </c>
      <c r="D8" s="58">
        <v>3.0</v>
      </c>
      <c r="E8" s="58">
        <v>57.0</v>
      </c>
      <c r="F8" s="58">
        <v>359.0</v>
      </c>
    </row>
    <row r="9" ht="15.75" customHeight="1">
      <c r="A9" s="2" t="s">
        <v>73</v>
      </c>
      <c r="B9" s="58">
        <v>0.0</v>
      </c>
      <c r="C9" s="58">
        <v>0.0</v>
      </c>
      <c r="D9" s="58">
        <v>0.0</v>
      </c>
      <c r="E9" s="58">
        <v>0.0</v>
      </c>
      <c r="F9" s="58">
        <v>0.0</v>
      </c>
    </row>
    <row r="10" ht="15.75" customHeight="1">
      <c r="A10" s="2" t="s">
        <v>90</v>
      </c>
      <c r="B10" s="58">
        <v>0.0</v>
      </c>
      <c r="C10" s="58">
        <v>0.0</v>
      </c>
      <c r="D10" s="58">
        <v>0.0</v>
      </c>
      <c r="E10" s="58">
        <v>0.0</v>
      </c>
      <c r="F10" s="58">
        <v>0.0</v>
      </c>
    </row>
    <row r="11" ht="15.75" customHeight="1">
      <c r="A11" s="2" t="s">
        <v>91</v>
      </c>
      <c r="B11" s="58">
        <v>0.0</v>
      </c>
      <c r="C11" s="58">
        <v>0.0</v>
      </c>
      <c r="D11" s="58">
        <v>0.0</v>
      </c>
      <c r="E11" s="58">
        <v>0.0</v>
      </c>
      <c r="F11" s="58">
        <v>0.0</v>
      </c>
    </row>
    <row r="12" ht="15.75" customHeight="1">
      <c r="A12" s="2" t="s">
        <v>92</v>
      </c>
      <c r="B12" s="58">
        <v>269.0</v>
      </c>
      <c r="C12" s="58">
        <v>6831.0</v>
      </c>
      <c r="D12" s="58">
        <v>276.0</v>
      </c>
      <c r="E12" s="58">
        <v>6555.0</v>
      </c>
      <c r="F12" s="58">
        <v>12465.0</v>
      </c>
    </row>
    <row r="13" ht="15.75" customHeight="1">
      <c r="A13" s="2" t="s">
        <v>93</v>
      </c>
      <c r="B13" s="58">
        <v>10.0</v>
      </c>
      <c r="C13" s="58">
        <v>50.0</v>
      </c>
      <c r="D13" s="58">
        <v>0.0</v>
      </c>
      <c r="E13" s="58">
        <v>50.0</v>
      </c>
      <c r="F13" s="58">
        <v>100.0</v>
      </c>
    </row>
    <row r="14" ht="15.75" customHeight="1">
      <c r="A14" s="2" t="s">
        <v>75</v>
      </c>
      <c r="B14" s="58">
        <v>144.0</v>
      </c>
      <c r="C14" s="58">
        <v>3203.0</v>
      </c>
      <c r="D14" s="58">
        <v>55.0</v>
      </c>
      <c r="E14" s="58">
        <v>3148.0</v>
      </c>
      <c r="F14" s="58">
        <v>12526.0</v>
      </c>
    </row>
    <row r="15" ht="15.75" customHeight="1">
      <c r="A15" s="2" t="s">
        <v>101</v>
      </c>
      <c r="B15" s="58">
        <v>17.0</v>
      </c>
      <c r="C15" s="58">
        <v>649.0</v>
      </c>
      <c r="D15" s="58">
        <v>0.0</v>
      </c>
      <c r="E15" s="58">
        <v>649.0</v>
      </c>
      <c r="F15" s="58">
        <v>959.0</v>
      </c>
    </row>
    <row r="16" ht="15.75" customHeight="1">
      <c r="A16" s="2" t="s">
        <v>95</v>
      </c>
      <c r="B16" s="58">
        <v>0.0</v>
      </c>
      <c r="C16" s="58">
        <v>0.0</v>
      </c>
      <c r="D16" s="58">
        <v>0.0</v>
      </c>
      <c r="E16" s="58">
        <v>0.0</v>
      </c>
      <c r="F16" s="58">
        <v>0.0</v>
      </c>
    </row>
    <row r="17" ht="15.75" customHeight="1">
      <c r="A17" s="2" t="s">
        <v>70</v>
      </c>
      <c r="B17" s="58">
        <v>40.0</v>
      </c>
      <c r="C17" s="58">
        <v>857.0</v>
      </c>
      <c r="D17" s="58">
        <v>99.0</v>
      </c>
      <c r="E17" s="58">
        <v>757.0</v>
      </c>
      <c r="F17" s="58">
        <v>1958.0</v>
      </c>
    </row>
    <row r="18" ht="15.75" customHeight="1">
      <c r="A18" s="2" t="s">
        <v>96</v>
      </c>
      <c r="B18" s="58">
        <v>0.0</v>
      </c>
      <c r="C18" s="58">
        <v>0.0</v>
      </c>
      <c r="D18" s="58">
        <v>0.0</v>
      </c>
      <c r="E18" s="58">
        <v>0.0</v>
      </c>
      <c r="F18" s="58">
        <v>0.0</v>
      </c>
    </row>
    <row r="19" ht="15.75" customHeight="1">
      <c r="A19" s="2" t="s">
        <v>97</v>
      </c>
      <c r="B19" s="58">
        <v>27.0</v>
      </c>
      <c r="C19" s="58">
        <v>1220.0</v>
      </c>
      <c r="D19" s="58">
        <v>0.0</v>
      </c>
      <c r="E19" s="58">
        <v>1220.0</v>
      </c>
      <c r="F19" s="58">
        <v>2502.0</v>
      </c>
    </row>
    <row r="20" ht="15.75" customHeight="1">
      <c r="A20" s="2" t="s">
        <v>77</v>
      </c>
      <c r="B20" s="58">
        <v>36.0</v>
      </c>
      <c r="C20" s="58">
        <v>373.0</v>
      </c>
      <c r="D20" s="58">
        <v>3.0</v>
      </c>
      <c r="E20" s="58">
        <v>369.0</v>
      </c>
      <c r="F20" s="58">
        <v>1076.0</v>
      </c>
    </row>
    <row r="21" ht="15.75" customHeight="1">
      <c r="A21" s="2" t="s">
        <v>98</v>
      </c>
      <c r="B21" s="58">
        <v>105.0</v>
      </c>
      <c r="C21" s="58">
        <v>2563.0</v>
      </c>
      <c r="D21" s="58">
        <v>337.0</v>
      </c>
      <c r="E21" s="58">
        <v>2226.0</v>
      </c>
      <c r="F21" s="58">
        <v>6055.0</v>
      </c>
    </row>
    <row r="22" ht="15.75" customHeight="1">
      <c r="A22" s="2" t="s">
        <v>99</v>
      </c>
      <c r="B22" s="58">
        <v>17.0</v>
      </c>
      <c r="C22" s="58">
        <v>9.0</v>
      </c>
      <c r="D22" s="58">
        <v>0.0</v>
      </c>
      <c r="E22" s="58">
        <v>9.0</v>
      </c>
      <c r="F22" s="58">
        <v>52.0</v>
      </c>
    </row>
    <row r="23" ht="15.75" customHeight="1">
      <c r="A23" s="37" t="s">
        <v>116</v>
      </c>
      <c r="B23" s="38">
        <f t="shared" ref="B23:F23" si="1">SUM(B3:B22)</f>
        <v>723</v>
      </c>
      <c r="C23" s="38">
        <f t="shared" si="1"/>
        <v>17590</v>
      </c>
      <c r="D23" s="38">
        <f t="shared" si="1"/>
        <v>816</v>
      </c>
      <c r="E23" s="38">
        <f t="shared" si="1"/>
        <v>16772</v>
      </c>
      <c r="F23" s="38">
        <f t="shared" si="1"/>
        <v>45223</v>
      </c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ht="15.75" customHeight="1"/>
    <row r="25" ht="15.75" customHeight="1">
      <c r="C25" s="59" t="s">
        <v>102</v>
      </c>
      <c r="D25" s="59" t="s">
        <v>103</v>
      </c>
      <c r="E25" s="59" t="s">
        <v>104</v>
      </c>
      <c r="F25" s="59" t="s">
        <v>105</v>
      </c>
      <c r="G25" s="59" t="s">
        <v>35</v>
      </c>
    </row>
    <row r="26" ht="15.75" customHeight="1">
      <c r="B26" s="67"/>
      <c r="C26" s="68" t="s">
        <v>124</v>
      </c>
      <c r="D26" s="35">
        <f>B23</f>
        <v>723</v>
      </c>
      <c r="E26" s="35">
        <f>C23/100</f>
        <v>175.9</v>
      </c>
      <c r="F26" s="35">
        <f>E23/100</f>
        <v>167.72</v>
      </c>
      <c r="G26" s="69">
        <f>F23/1000</f>
        <v>45.223</v>
      </c>
    </row>
    <row r="27" ht="15.75" customHeight="1">
      <c r="B27" s="67"/>
      <c r="C27" s="67"/>
      <c r="D27" s="67"/>
      <c r="E27" s="67"/>
      <c r="F27" s="67"/>
    </row>
    <row r="28" ht="15.75" customHeight="1">
      <c r="B28" s="67"/>
      <c r="C28" s="67"/>
      <c r="D28" s="67"/>
      <c r="E28" s="67"/>
      <c r="F28" s="67"/>
    </row>
    <row r="29" ht="15.75" customHeight="1">
      <c r="B29" s="67"/>
      <c r="C29" s="67"/>
      <c r="D29" s="67"/>
      <c r="E29" s="67"/>
      <c r="F29" s="67"/>
    </row>
    <row r="30" ht="15.75" customHeight="1">
      <c r="B30" s="67"/>
      <c r="C30" s="67"/>
      <c r="D30" s="67"/>
      <c r="E30" s="67"/>
      <c r="F30" s="67"/>
    </row>
    <row r="31" ht="15.75" customHeight="1">
      <c r="B31" s="67"/>
      <c r="C31" s="67"/>
      <c r="D31" s="67"/>
      <c r="E31" s="67"/>
      <c r="F31" s="67"/>
    </row>
    <row r="32" ht="15.75" customHeight="1">
      <c r="B32" s="67"/>
      <c r="C32" s="67"/>
      <c r="D32" s="67"/>
      <c r="E32" s="67"/>
      <c r="F32" s="67"/>
    </row>
    <row r="33" ht="15.75" customHeight="1">
      <c r="B33" s="67"/>
      <c r="C33" s="67"/>
      <c r="D33" s="67"/>
      <c r="E33" s="67"/>
      <c r="F33" s="67"/>
    </row>
    <row r="34" ht="15.75" customHeight="1">
      <c r="B34" s="67"/>
      <c r="C34" s="67"/>
      <c r="D34" s="67"/>
      <c r="E34" s="67"/>
      <c r="F34" s="67"/>
    </row>
    <row r="35" ht="15.75" customHeight="1">
      <c r="B35" s="67"/>
      <c r="C35" s="67"/>
      <c r="D35" s="67"/>
      <c r="E35" s="67"/>
      <c r="F35" s="67"/>
    </row>
    <row r="36" ht="15.75" customHeight="1">
      <c r="B36" s="67"/>
      <c r="C36" s="67"/>
      <c r="D36" s="67"/>
      <c r="E36" s="67"/>
      <c r="F36" s="67"/>
    </row>
    <row r="37" ht="15.75" customHeight="1">
      <c r="B37" s="67"/>
      <c r="C37" s="67"/>
      <c r="D37" s="67"/>
      <c r="E37" s="67"/>
      <c r="F37" s="67"/>
    </row>
    <row r="38" ht="15.75" customHeight="1">
      <c r="B38" s="67"/>
      <c r="C38" s="67"/>
      <c r="D38" s="67"/>
      <c r="E38" s="67"/>
      <c r="F38" s="67"/>
    </row>
    <row r="39" ht="15.75" customHeight="1">
      <c r="B39" s="67"/>
      <c r="C39" s="67"/>
      <c r="D39" s="67"/>
      <c r="E39" s="67"/>
      <c r="F39" s="67"/>
    </row>
    <row r="40" ht="15.75" customHeight="1">
      <c r="B40" s="67"/>
      <c r="C40" s="67"/>
      <c r="D40" s="67"/>
      <c r="E40" s="67"/>
      <c r="F40" s="67"/>
    </row>
    <row r="41" ht="15.75" customHeight="1">
      <c r="B41" s="67"/>
      <c r="C41" s="67"/>
      <c r="D41" s="67"/>
      <c r="E41" s="67"/>
      <c r="F41" s="67"/>
    </row>
    <row r="42" ht="15.75" customHeight="1">
      <c r="B42" s="67"/>
      <c r="C42" s="67"/>
      <c r="D42" s="67"/>
      <c r="E42" s="67"/>
      <c r="F42" s="67"/>
    </row>
    <row r="43" ht="15.75" customHeight="1">
      <c r="B43" s="67"/>
      <c r="C43" s="67"/>
      <c r="D43" s="67"/>
      <c r="E43" s="67"/>
      <c r="F43" s="67"/>
    </row>
    <row r="44" ht="15.75" customHeight="1">
      <c r="B44" s="67"/>
      <c r="C44" s="67"/>
      <c r="D44" s="67"/>
      <c r="E44" s="67"/>
      <c r="F44" s="67"/>
    </row>
    <row r="45" ht="15.75" customHeight="1">
      <c r="B45" s="67"/>
      <c r="C45" s="67"/>
      <c r="D45" s="67"/>
      <c r="E45" s="67"/>
      <c r="F45" s="67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F1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1.22" defaultRowHeight="15.0"/>
  <cols>
    <col customWidth="1" min="1" max="1" width="17.33"/>
    <col customWidth="1" min="2" max="2" width="8.11"/>
    <col customWidth="1" min="3" max="3" width="18.78"/>
    <col customWidth="1" min="4" max="4" width="17.67"/>
    <col customWidth="1" min="5" max="5" width="23.0"/>
    <col customWidth="1" min="6" max="6" width="14.44"/>
    <col customWidth="1" min="7" max="7" width="8.11"/>
    <col customWidth="1" min="8" max="8" width="18.89"/>
    <col customWidth="1" min="9" max="9" width="7.22"/>
    <col customWidth="1" min="10" max="10" width="7.56"/>
    <col customWidth="1" min="11" max="11" width="6.0"/>
    <col customWidth="1" min="12" max="12" width="7.67"/>
    <col customWidth="1" min="13" max="13" width="8.11"/>
    <col customWidth="1" min="14" max="14" width="8.78"/>
    <col customWidth="1" min="15" max="15" width="6.0"/>
    <col customWidth="1" min="16" max="16" width="6.44"/>
    <col customWidth="1" min="17" max="17" width="8.11"/>
    <col customWidth="1" min="18" max="18" width="18.78"/>
    <col customWidth="1" min="19" max="19" width="17.67"/>
    <col customWidth="1" min="20" max="20" width="23.0"/>
    <col customWidth="1" min="21" max="21" width="14.44"/>
    <col customWidth="1" min="22" max="22" width="8.11"/>
    <col customWidth="1" min="23" max="23" width="18.78"/>
    <col customWidth="1" min="24" max="24" width="17.67"/>
    <col customWidth="1" min="25" max="25" width="23.0"/>
    <col customWidth="1" min="26" max="26" width="14.44"/>
    <col customWidth="1" min="27" max="27" width="8.11"/>
    <col customWidth="1" min="28" max="28" width="18.78"/>
    <col customWidth="1" min="29" max="29" width="17.67"/>
    <col customWidth="1" min="30" max="30" width="23.0"/>
    <col customWidth="1" min="31" max="31" width="14.44"/>
    <col customWidth="1" min="32" max="32" width="8.11"/>
    <col customWidth="1" min="33" max="33" width="18.78"/>
    <col customWidth="1" min="34" max="34" width="17.67"/>
    <col customWidth="1" min="35" max="35" width="23.0"/>
    <col customWidth="1" min="36" max="36" width="14.44"/>
    <col customWidth="1" min="37" max="37" width="8.11"/>
    <col customWidth="1" min="38" max="38" width="18.78"/>
    <col customWidth="1" min="39" max="39" width="17.67"/>
    <col customWidth="1" min="40" max="40" width="23.0"/>
    <col customWidth="1" min="41" max="41" width="14.44"/>
    <col customWidth="1" min="42" max="42" width="8.11"/>
    <col customWidth="1" min="43" max="43" width="18.78"/>
    <col customWidth="1" min="44" max="44" width="17.67"/>
    <col customWidth="1" min="45" max="45" width="23.0"/>
    <col customWidth="1" min="46" max="46" width="14.44"/>
    <col customWidth="1" min="47" max="47" width="8.11"/>
    <col customWidth="1" min="48" max="48" width="18.78"/>
    <col customWidth="1" min="49" max="49" width="17.67"/>
    <col customWidth="1" min="50" max="50" width="23.0"/>
    <col customWidth="1" min="51" max="51" width="14.44"/>
    <col customWidth="1" min="52" max="52" width="8.11"/>
    <col customWidth="1" min="53" max="53" width="18.78"/>
    <col customWidth="1" min="54" max="54" width="17.67"/>
    <col customWidth="1" min="55" max="55" width="23.0"/>
    <col customWidth="1" min="56" max="56" width="14.44"/>
    <col customWidth="1" min="57" max="57" width="8.11"/>
    <col customWidth="1" min="58" max="58" width="18.78"/>
    <col customWidth="1" min="59" max="59" width="17.67"/>
    <col customWidth="1" min="60" max="60" width="23.0"/>
    <col customWidth="1" min="61" max="61" width="14.44"/>
    <col customWidth="1" min="62" max="62" width="8.11"/>
    <col customWidth="1" min="63" max="63" width="14.44"/>
    <col customWidth="1" min="64" max="64" width="8.11"/>
    <col customWidth="1" min="65" max="65" width="14.44"/>
    <col customWidth="1" min="66" max="66" width="8.11"/>
    <col customWidth="1" min="67" max="67" width="14.44"/>
    <col customWidth="1" min="68" max="68" width="8.11"/>
    <col customWidth="1" min="69" max="69" width="18.78"/>
    <col customWidth="1" min="70" max="70" width="17.67"/>
    <col customWidth="1" min="71" max="71" width="23.0"/>
    <col customWidth="1" min="72" max="72" width="14.44"/>
    <col customWidth="1" min="73" max="73" width="8.11"/>
    <col customWidth="1" min="74" max="74" width="14.44"/>
    <col customWidth="1" min="75" max="75" width="8.11"/>
    <col customWidth="1" min="76" max="76" width="18.78"/>
    <col customWidth="1" min="77" max="77" width="17.67"/>
    <col customWidth="1" min="78" max="78" width="23.0"/>
    <col customWidth="1" min="79" max="79" width="14.44"/>
    <col customWidth="1" min="80" max="80" width="8.11"/>
    <col customWidth="1" min="81" max="81" width="14.44"/>
    <col customWidth="1" min="82" max="82" width="8.11"/>
    <col customWidth="1" min="83" max="83" width="18.78"/>
    <col customWidth="1" min="84" max="84" width="17.67"/>
    <col customWidth="1" min="85" max="85" width="23.0"/>
    <col customWidth="1" min="86" max="86" width="14.44"/>
    <col customWidth="1" min="87" max="87" width="8.11"/>
    <col customWidth="1" min="88" max="88" width="18.78"/>
    <col customWidth="1" min="89" max="89" width="17.67"/>
    <col customWidth="1" min="90" max="90" width="23.0"/>
    <col customWidth="1" min="91" max="91" width="14.44"/>
    <col customWidth="1" min="92" max="92" width="8.11"/>
    <col customWidth="1" min="93" max="93" width="18.78"/>
    <col customWidth="1" min="94" max="94" width="17.67"/>
    <col customWidth="1" min="95" max="95" width="23.0"/>
    <col customWidth="1" min="96" max="96" width="14.44"/>
    <col customWidth="1" min="97" max="97" width="8.11"/>
    <col customWidth="1" min="98" max="98" width="18.78"/>
    <col customWidth="1" min="99" max="99" width="17.67"/>
    <col customWidth="1" min="100" max="100" width="23.0"/>
    <col customWidth="1" min="101" max="101" width="14.44"/>
  </cols>
  <sheetData>
    <row r="1" ht="15.75" customHeight="1">
      <c r="A1" s="55"/>
      <c r="B1" s="56" t="s">
        <v>125</v>
      </c>
      <c r="C1" s="57"/>
      <c r="D1" s="57"/>
      <c r="E1" s="57"/>
      <c r="F1" s="6"/>
      <c r="G1" s="70" t="s">
        <v>113</v>
      </c>
      <c r="H1" s="57"/>
      <c r="I1" s="57"/>
      <c r="J1" s="57"/>
      <c r="K1" s="6"/>
      <c r="L1" s="56" t="s">
        <v>126</v>
      </c>
      <c r="M1" s="57"/>
      <c r="N1" s="57"/>
      <c r="O1" s="57"/>
      <c r="P1" s="6"/>
      <c r="Q1" s="56" t="s">
        <v>127</v>
      </c>
      <c r="R1" s="57"/>
      <c r="S1" s="57"/>
      <c r="T1" s="57"/>
      <c r="U1" s="6"/>
      <c r="V1" s="56" t="s">
        <v>128</v>
      </c>
      <c r="W1" s="57"/>
      <c r="X1" s="57"/>
      <c r="Y1" s="57"/>
      <c r="Z1" s="6"/>
      <c r="AA1" s="56" t="s">
        <v>129</v>
      </c>
      <c r="AB1" s="57"/>
      <c r="AC1" s="57"/>
      <c r="AD1" s="57"/>
      <c r="AE1" s="6"/>
      <c r="AF1" s="56" t="s">
        <v>130</v>
      </c>
      <c r="AG1" s="57"/>
      <c r="AH1" s="57"/>
      <c r="AI1" s="57"/>
      <c r="AJ1" s="6"/>
      <c r="AK1" s="56" t="s">
        <v>131</v>
      </c>
      <c r="AL1" s="57"/>
      <c r="AM1" s="57"/>
      <c r="AN1" s="57"/>
      <c r="AO1" s="6"/>
      <c r="AP1" s="56" t="s">
        <v>132</v>
      </c>
      <c r="AQ1" s="57"/>
      <c r="AR1" s="57"/>
      <c r="AS1" s="57"/>
      <c r="AT1" s="6"/>
      <c r="AU1" s="56" t="s">
        <v>133</v>
      </c>
      <c r="AV1" s="57"/>
      <c r="AW1" s="57"/>
      <c r="AX1" s="57"/>
      <c r="AY1" s="6"/>
      <c r="AZ1" s="56" t="s">
        <v>134</v>
      </c>
      <c r="BA1" s="57"/>
      <c r="BB1" s="57"/>
      <c r="BC1" s="57"/>
      <c r="BD1" s="6"/>
      <c r="BE1" s="56" t="s">
        <v>135</v>
      </c>
      <c r="BF1" s="57"/>
      <c r="BG1" s="57"/>
      <c r="BH1" s="57"/>
      <c r="BI1" s="6"/>
      <c r="BJ1" s="56" t="s">
        <v>136</v>
      </c>
      <c r="BK1" s="6"/>
      <c r="BL1" s="56" t="s">
        <v>137</v>
      </c>
      <c r="BM1" s="6"/>
      <c r="BN1" s="56" t="s">
        <v>138</v>
      </c>
      <c r="BO1" s="6"/>
      <c r="BP1" s="56" t="s">
        <v>139</v>
      </c>
      <c r="BQ1" s="57"/>
      <c r="BR1" s="57"/>
      <c r="BS1" s="57"/>
      <c r="BT1" s="6"/>
      <c r="BU1" s="56" t="s">
        <v>140</v>
      </c>
      <c r="BV1" s="6"/>
      <c r="BW1" s="56" t="s">
        <v>141</v>
      </c>
      <c r="BX1" s="57"/>
      <c r="BY1" s="57"/>
      <c r="BZ1" s="57"/>
      <c r="CA1" s="6"/>
      <c r="CB1" s="56" t="s">
        <v>142</v>
      </c>
      <c r="CC1" s="6"/>
      <c r="CD1" s="56" t="s">
        <v>143</v>
      </c>
      <c r="CE1" s="57"/>
      <c r="CF1" s="57"/>
      <c r="CG1" s="57"/>
      <c r="CH1" s="6"/>
      <c r="CI1" s="56" t="s">
        <v>144</v>
      </c>
      <c r="CJ1" s="57"/>
      <c r="CK1" s="57"/>
      <c r="CL1" s="57"/>
      <c r="CM1" s="6"/>
      <c r="CN1" s="56" t="s">
        <v>145</v>
      </c>
      <c r="CO1" s="57"/>
      <c r="CP1" s="57"/>
      <c r="CQ1" s="57"/>
      <c r="CR1" s="6"/>
      <c r="CS1" s="56" t="s">
        <v>146</v>
      </c>
      <c r="CT1" s="57"/>
      <c r="CU1" s="57"/>
      <c r="CV1" s="57"/>
      <c r="CW1" s="6"/>
    </row>
    <row r="2" ht="15.75" customHeight="1">
      <c r="A2" s="55" t="s">
        <v>43</v>
      </c>
      <c r="B2" s="55" t="s">
        <v>111</v>
      </c>
      <c r="C2" s="55" t="s">
        <v>112</v>
      </c>
      <c r="D2" s="55" t="s">
        <v>113</v>
      </c>
      <c r="E2" s="55" t="s">
        <v>114</v>
      </c>
      <c r="F2" s="55" t="s">
        <v>115</v>
      </c>
      <c r="G2" s="55" t="s">
        <v>111</v>
      </c>
      <c r="H2" s="55" t="s">
        <v>112</v>
      </c>
      <c r="J2" s="55" t="s">
        <v>114</v>
      </c>
      <c r="K2" s="55" t="s">
        <v>115</v>
      </c>
      <c r="L2" s="55" t="s">
        <v>111</v>
      </c>
      <c r="M2" s="55" t="s">
        <v>112</v>
      </c>
      <c r="N2" s="55" t="s">
        <v>113</v>
      </c>
      <c r="O2" s="55" t="s">
        <v>114</v>
      </c>
      <c r="P2" s="55" t="s">
        <v>115</v>
      </c>
      <c r="Q2" s="55" t="s">
        <v>111</v>
      </c>
      <c r="R2" s="55" t="s">
        <v>112</v>
      </c>
      <c r="S2" s="55" t="s">
        <v>113</v>
      </c>
      <c r="T2" s="55" t="s">
        <v>114</v>
      </c>
      <c r="U2" s="55" t="s">
        <v>115</v>
      </c>
      <c r="V2" s="55" t="s">
        <v>111</v>
      </c>
      <c r="W2" s="55" t="s">
        <v>112</v>
      </c>
      <c r="X2" s="55" t="s">
        <v>113</v>
      </c>
      <c r="Y2" s="55" t="s">
        <v>114</v>
      </c>
      <c r="Z2" s="55" t="s">
        <v>115</v>
      </c>
      <c r="AA2" s="55" t="s">
        <v>111</v>
      </c>
      <c r="AB2" s="55" t="s">
        <v>112</v>
      </c>
      <c r="AC2" s="55" t="s">
        <v>113</v>
      </c>
      <c r="AD2" s="55" t="s">
        <v>114</v>
      </c>
      <c r="AE2" s="55" t="s">
        <v>115</v>
      </c>
      <c r="AF2" s="55" t="s">
        <v>111</v>
      </c>
      <c r="AG2" s="55" t="s">
        <v>112</v>
      </c>
      <c r="AH2" s="55" t="s">
        <v>113</v>
      </c>
      <c r="AI2" s="55" t="s">
        <v>114</v>
      </c>
      <c r="AJ2" s="55" t="s">
        <v>115</v>
      </c>
      <c r="AK2" s="55" t="s">
        <v>111</v>
      </c>
      <c r="AL2" s="55" t="s">
        <v>112</v>
      </c>
      <c r="AM2" s="55" t="s">
        <v>113</v>
      </c>
      <c r="AN2" s="55" t="s">
        <v>114</v>
      </c>
      <c r="AO2" s="55" t="s">
        <v>115</v>
      </c>
      <c r="AP2" s="55" t="s">
        <v>111</v>
      </c>
      <c r="AQ2" s="55" t="s">
        <v>112</v>
      </c>
      <c r="AR2" s="55" t="s">
        <v>113</v>
      </c>
      <c r="AS2" s="55" t="s">
        <v>114</v>
      </c>
      <c r="AT2" s="55" t="s">
        <v>115</v>
      </c>
      <c r="AU2" s="55" t="s">
        <v>111</v>
      </c>
      <c r="AV2" s="55" t="s">
        <v>112</v>
      </c>
      <c r="AW2" s="55" t="s">
        <v>113</v>
      </c>
      <c r="AX2" s="55" t="s">
        <v>114</v>
      </c>
      <c r="AY2" s="55" t="s">
        <v>115</v>
      </c>
      <c r="AZ2" s="55" t="s">
        <v>111</v>
      </c>
      <c r="BA2" s="55" t="s">
        <v>112</v>
      </c>
      <c r="BB2" s="55" t="s">
        <v>113</v>
      </c>
      <c r="BC2" s="55" t="s">
        <v>114</v>
      </c>
      <c r="BD2" s="55" t="s">
        <v>115</v>
      </c>
      <c r="BE2" s="55" t="s">
        <v>111</v>
      </c>
      <c r="BF2" s="55" t="s">
        <v>112</v>
      </c>
      <c r="BG2" s="55" t="s">
        <v>113</v>
      </c>
      <c r="BH2" s="55" t="s">
        <v>114</v>
      </c>
      <c r="BI2" s="55" t="s">
        <v>115</v>
      </c>
      <c r="BJ2" s="55" t="s">
        <v>111</v>
      </c>
      <c r="BK2" s="55" t="s">
        <v>115</v>
      </c>
      <c r="BL2" s="55" t="s">
        <v>111</v>
      </c>
      <c r="BM2" s="55" t="s">
        <v>115</v>
      </c>
      <c r="BN2" s="55" t="s">
        <v>111</v>
      </c>
      <c r="BO2" s="55" t="s">
        <v>115</v>
      </c>
      <c r="BP2" s="55" t="s">
        <v>111</v>
      </c>
      <c r="BQ2" s="55" t="s">
        <v>112</v>
      </c>
      <c r="BR2" s="55" t="s">
        <v>113</v>
      </c>
      <c r="BS2" s="55" t="s">
        <v>114</v>
      </c>
      <c r="BT2" s="55" t="s">
        <v>115</v>
      </c>
      <c r="BU2" s="55" t="s">
        <v>111</v>
      </c>
      <c r="BV2" s="55" t="s">
        <v>115</v>
      </c>
      <c r="BW2" s="55" t="s">
        <v>111</v>
      </c>
      <c r="BX2" s="55" t="s">
        <v>112</v>
      </c>
      <c r="BY2" s="55" t="s">
        <v>113</v>
      </c>
      <c r="BZ2" s="55" t="s">
        <v>114</v>
      </c>
      <c r="CA2" s="55" t="s">
        <v>115</v>
      </c>
      <c r="CB2" s="55" t="s">
        <v>111</v>
      </c>
      <c r="CC2" s="55" t="s">
        <v>115</v>
      </c>
      <c r="CD2" s="55" t="s">
        <v>111</v>
      </c>
      <c r="CE2" s="55" t="s">
        <v>112</v>
      </c>
      <c r="CF2" s="55" t="s">
        <v>113</v>
      </c>
      <c r="CG2" s="55" t="s">
        <v>114</v>
      </c>
      <c r="CH2" s="55" t="s">
        <v>115</v>
      </c>
      <c r="CI2" s="55" t="s">
        <v>111</v>
      </c>
      <c r="CJ2" s="55" t="s">
        <v>112</v>
      </c>
      <c r="CK2" s="55" t="s">
        <v>113</v>
      </c>
      <c r="CL2" s="55" t="s">
        <v>114</v>
      </c>
      <c r="CM2" s="55" t="s">
        <v>115</v>
      </c>
      <c r="CN2" s="55" t="s">
        <v>111</v>
      </c>
      <c r="CO2" s="55" t="s">
        <v>112</v>
      </c>
      <c r="CP2" s="55" t="s">
        <v>113</v>
      </c>
      <c r="CQ2" s="55" t="s">
        <v>114</v>
      </c>
      <c r="CR2" s="55" t="s">
        <v>115</v>
      </c>
      <c r="CS2" s="55" t="s">
        <v>111</v>
      </c>
      <c r="CT2" s="55" t="s">
        <v>112</v>
      </c>
      <c r="CU2" s="55" t="s">
        <v>113</v>
      </c>
      <c r="CV2" s="55" t="s">
        <v>114</v>
      </c>
      <c r="CW2" s="55" t="s">
        <v>115</v>
      </c>
    </row>
    <row r="3" ht="15.75" customHeight="1">
      <c r="A3" s="2" t="s">
        <v>84</v>
      </c>
      <c r="B3" s="58">
        <v>68.0</v>
      </c>
      <c r="C3" s="58">
        <v>542.0</v>
      </c>
      <c r="D3" s="58">
        <v>0.0</v>
      </c>
      <c r="E3" s="58">
        <f t="shared" ref="E3:E22" si="1">C3-D3</f>
        <v>542</v>
      </c>
      <c r="F3" s="58">
        <v>1503.0</v>
      </c>
      <c r="G3" s="58">
        <v>298.0</v>
      </c>
      <c r="H3" s="58">
        <v>212.0</v>
      </c>
      <c r="I3" s="58">
        <v>13.0</v>
      </c>
      <c r="J3" s="58">
        <f t="shared" ref="J3:J22" si="2">H3-I3</f>
        <v>199</v>
      </c>
      <c r="K3" s="58">
        <v>2264.0</v>
      </c>
      <c r="L3" s="58">
        <v>47.0</v>
      </c>
      <c r="M3" s="58">
        <v>50.0</v>
      </c>
      <c r="N3" s="58">
        <v>6.0</v>
      </c>
      <c r="O3" s="58">
        <f t="shared" ref="O3:O22" si="3">M3-N3</f>
        <v>44</v>
      </c>
      <c r="P3" s="58">
        <v>436.0</v>
      </c>
      <c r="Q3" s="58">
        <v>334.0</v>
      </c>
      <c r="R3" s="58">
        <v>312.0</v>
      </c>
      <c r="S3" s="58">
        <v>24.0</v>
      </c>
      <c r="T3" s="58">
        <f t="shared" ref="T3:T22" si="4">R3-S3</f>
        <v>288</v>
      </c>
      <c r="U3" s="58">
        <v>3892.0</v>
      </c>
      <c r="V3" s="58">
        <v>16.0</v>
      </c>
      <c r="W3" s="58">
        <v>9.0</v>
      </c>
      <c r="X3" s="58">
        <v>1.0</v>
      </c>
      <c r="Y3" s="58">
        <f t="shared" ref="Y3:Y22" si="5">W3-X3</f>
        <v>8</v>
      </c>
      <c r="Z3" s="58">
        <v>100.0</v>
      </c>
      <c r="AA3" s="58">
        <v>206.0</v>
      </c>
      <c r="AB3" s="58">
        <v>122.0</v>
      </c>
      <c r="AC3" s="58">
        <v>8.0</v>
      </c>
      <c r="AD3" s="58">
        <f t="shared" ref="AD3:AD22" si="6">AB3-AC3</f>
        <v>114</v>
      </c>
      <c r="AE3" s="58">
        <v>1111.0</v>
      </c>
      <c r="AF3" s="58">
        <v>500.0</v>
      </c>
      <c r="AG3" s="58">
        <v>489.0</v>
      </c>
      <c r="AH3" s="58">
        <v>40.0</v>
      </c>
      <c r="AI3" s="58">
        <f t="shared" ref="AI3:AI22" si="7">AG3-AH3</f>
        <v>449</v>
      </c>
      <c r="AJ3" s="58">
        <v>8557.0</v>
      </c>
      <c r="AK3" s="58">
        <v>144.0</v>
      </c>
      <c r="AL3" s="58">
        <v>133.0</v>
      </c>
      <c r="AM3" s="58">
        <v>14.0</v>
      </c>
      <c r="AN3" s="58">
        <f t="shared" ref="AN3:AN22" si="8">AL3-AM3</f>
        <v>119</v>
      </c>
      <c r="AO3" s="58">
        <v>1614.0</v>
      </c>
      <c r="AP3" s="58">
        <v>207.0</v>
      </c>
      <c r="AQ3" s="58">
        <v>192.0</v>
      </c>
      <c r="AR3" s="58">
        <v>4.0</v>
      </c>
      <c r="AS3" s="58">
        <f t="shared" ref="AS3:AS22" si="9">AQ3-AR3</f>
        <v>188</v>
      </c>
      <c r="AT3" s="58">
        <v>2520.0</v>
      </c>
      <c r="AU3" s="58">
        <v>68.0</v>
      </c>
      <c r="AV3" s="58">
        <v>70.0</v>
      </c>
      <c r="AW3" s="58">
        <v>0.0</v>
      </c>
      <c r="AX3" s="58">
        <f t="shared" ref="AX3:AX22" si="10">AV3-AW3</f>
        <v>70</v>
      </c>
      <c r="AY3" s="58">
        <v>1078.0</v>
      </c>
      <c r="AZ3" s="58">
        <v>189.0</v>
      </c>
      <c r="BA3" s="58">
        <v>655.0</v>
      </c>
      <c r="BB3" s="58">
        <v>26.0</v>
      </c>
      <c r="BC3" s="58">
        <f t="shared" ref="BC3:BC22" si="11">BA3-BB3</f>
        <v>629</v>
      </c>
      <c r="BD3" s="58">
        <v>6863.0</v>
      </c>
      <c r="BE3" s="58">
        <v>39.0</v>
      </c>
      <c r="BF3" s="58">
        <v>202.0</v>
      </c>
      <c r="BG3" s="58">
        <v>7.0</v>
      </c>
      <c r="BH3" s="58">
        <f t="shared" ref="BH3:BH22" si="12">BF3-BG3</f>
        <v>195</v>
      </c>
      <c r="BI3" s="58">
        <v>1321.0</v>
      </c>
      <c r="BJ3" s="58">
        <v>0.0</v>
      </c>
      <c r="BK3" s="58">
        <v>0.0</v>
      </c>
      <c r="BL3" s="58">
        <v>7.0</v>
      </c>
      <c r="BM3" s="58">
        <v>33.0</v>
      </c>
      <c r="BN3" s="58">
        <v>740.0</v>
      </c>
      <c r="BO3" s="58">
        <v>10359.0</v>
      </c>
      <c r="BP3" s="58">
        <v>209.0</v>
      </c>
      <c r="BQ3" s="58">
        <v>138.0</v>
      </c>
      <c r="BR3" s="58">
        <v>16.0</v>
      </c>
      <c r="BS3" s="58">
        <f t="shared" ref="BS3:BS22" si="13">BQ3-BR3</f>
        <v>122</v>
      </c>
      <c r="BT3" s="58">
        <v>1238.0</v>
      </c>
      <c r="BU3" s="58">
        <v>136.0</v>
      </c>
      <c r="BV3" s="58">
        <v>2325.0</v>
      </c>
      <c r="BW3" s="58">
        <v>210.0</v>
      </c>
      <c r="BX3" s="58">
        <v>188.0</v>
      </c>
      <c r="BY3" s="58">
        <v>17.0</v>
      </c>
      <c r="BZ3" s="58">
        <f t="shared" ref="BZ3:BZ22" si="14">BX3-BY3</f>
        <v>171</v>
      </c>
      <c r="CA3" s="58">
        <v>2545.0</v>
      </c>
      <c r="CB3" s="58">
        <v>0.0</v>
      </c>
      <c r="CC3" s="58">
        <v>0.0</v>
      </c>
      <c r="CD3" s="58">
        <v>138.0</v>
      </c>
      <c r="CE3" s="58">
        <v>79.0</v>
      </c>
      <c r="CF3" s="58">
        <v>0.0</v>
      </c>
      <c r="CG3" s="58">
        <f t="shared" ref="CG3:CG22" si="15">CE3-CF3</f>
        <v>79</v>
      </c>
      <c r="CH3" s="58">
        <v>1111.0</v>
      </c>
      <c r="CI3" s="58">
        <v>41.0</v>
      </c>
      <c r="CJ3" s="58">
        <v>153.0</v>
      </c>
      <c r="CK3" s="58">
        <v>0.0</v>
      </c>
      <c r="CL3" s="58">
        <f t="shared" ref="CL3:CL22" si="16">CJ3-CK3</f>
        <v>153</v>
      </c>
      <c r="CM3" s="58">
        <v>1377.0</v>
      </c>
      <c r="CN3" s="58">
        <v>0.0</v>
      </c>
      <c r="CO3" s="58">
        <v>0.0</v>
      </c>
      <c r="CP3" s="58">
        <v>0.0</v>
      </c>
      <c r="CQ3" s="58">
        <f t="shared" ref="CQ3:CQ22" si="17">CO3-CP3</f>
        <v>0</v>
      </c>
      <c r="CR3" s="58">
        <v>0.0</v>
      </c>
      <c r="CS3" s="58">
        <v>156.0</v>
      </c>
      <c r="CT3" s="58">
        <v>81.0</v>
      </c>
      <c r="CU3" s="58">
        <v>0.0</v>
      </c>
      <c r="CV3" s="58">
        <f t="shared" ref="CV3:CV22" si="18">CT3-CU3</f>
        <v>81</v>
      </c>
      <c r="CW3" s="58">
        <v>1544.0</v>
      </c>
    </row>
    <row r="4" ht="15.75" customHeight="1">
      <c r="A4" s="2" t="s">
        <v>85</v>
      </c>
      <c r="B4" s="58">
        <v>9.0</v>
      </c>
      <c r="C4" s="58">
        <v>9.0</v>
      </c>
      <c r="D4" s="58">
        <v>0.0</v>
      </c>
      <c r="E4" s="58">
        <f t="shared" si="1"/>
        <v>9</v>
      </c>
      <c r="F4" s="58">
        <v>102.0</v>
      </c>
      <c r="G4" s="58">
        <v>1530.0</v>
      </c>
      <c r="H4" s="58">
        <v>10728.0</v>
      </c>
      <c r="I4" s="58">
        <v>911.0</v>
      </c>
      <c r="J4" s="58">
        <f t="shared" si="2"/>
        <v>9817</v>
      </c>
      <c r="K4" s="58">
        <v>84121.0</v>
      </c>
      <c r="L4" s="58">
        <v>340.0</v>
      </c>
      <c r="M4" s="58">
        <v>705.0</v>
      </c>
      <c r="N4" s="58">
        <v>1.0</v>
      </c>
      <c r="O4" s="58">
        <f t="shared" si="3"/>
        <v>704</v>
      </c>
      <c r="P4" s="58">
        <v>6572.0</v>
      </c>
      <c r="Q4" s="58">
        <v>345.0</v>
      </c>
      <c r="R4" s="58">
        <v>2694.0</v>
      </c>
      <c r="S4" s="58">
        <v>151.0</v>
      </c>
      <c r="T4" s="58">
        <f t="shared" si="4"/>
        <v>2543</v>
      </c>
      <c r="U4" s="58">
        <v>21461.0</v>
      </c>
      <c r="V4" s="58">
        <v>26.0</v>
      </c>
      <c r="W4" s="58">
        <v>58.0</v>
      </c>
      <c r="X4" s="58">
        <v>0.0</v>
      </c>
      <c r="Y4" s="58">
        <f t="shared" si="5"/>
        <v>58</v>
      </c>
      <c r="Z4" s="58">
        <v>922.0</v>
      </c>
      <c r="AA4" s="58">
        <v>45.0</v>
      </c>
      <c r="AB4" s="58">
        <v>195.0</v>
      </c>
      <c r="AC4" s="58">
        <v>0.0</v>
      </c>
      <c r="AD4" s="58">
        <f t="shared" si="6"/>
        <v>195</v>
      </c>
      <c r="AE4" s="58">
        <v>2897.0</v>
      </c>
      <c r="AF4" s="58">
        <v>347.0</v>
      </c>
      <c r="AG4" s="58">
        <v>2588.0</v>
      </c>
      <c r="AH4" s="58">
        <v>87.0</v>
      </c>
      <c r="AI4" s="58">
        <f t="shared" si="7"/>
        <v>2501</v>
      </c>
      <c r="AJ4" s="58">
        <v>59460.0</v>
      </c>
      <c r="AK4" s="58">
        <v>56.0</v>
      </c>
      <c r="AL4" s="58">
        <v>844.0</v>
      </c>
      <c r="AM4" s="58">
        <v>51.0</v>
      </c>
      <c r="AN4" s="58">
        <f t="shared" si="8"/>
        <v>793</v>
      </c>
      <c r="AO4" s="58">
        <v>16851.0</v>
      </c>
      <c r="AP4" s="58">
        <v>218.0</v>
      </c>
      <c r="AQ4" s="58">
        <v>1638.0</v>
      </c>
      <c r="AR4" s="58">
        <v>235.0</v>
      </c>
      <c r="AS4" s="58">
        <f t="shared" si="9"/>
        <v>1403</v>
      </c>
      <c r="AT4" s="58">
        <v>17772.0</v>
      </c>
      <c r="AU4" s="58">
        <v>726.0</v>
      </c>
      <c r="AV4" s="58">
        <v>2383.0</v>
      </c>
      <c r="AW4" s="58">
        <v>78.0</v>
      </c>
      <c r="AX4" s="58">
        <f t="shared" si="10"/>
        <v>2305</v>
      </c>
      <c r="AY4" s="58">
        <v>28731.0</v>
      </c>
      <c r="AZ4" s="58">
        <v>644.0</v>
      </c>
      <c r="BA4" s="58">
        <v>890.0</v>
      </c>
      <c r="BB4" s="58">
        <v>28.0</v>
      </c>
      <c r="BC4" s="58">
        <f t="shared" si="11"/>
        <v>862</v>
      </c>
      <c r="BD4" s="58">
        <v>8257.0</v>
      </c>
      <c r="BE4" s="58">
        <v>418.0</v>
      </c>
      <c r="BF4" s="58">
        <v>1025.0</v>
      </c>
      <c r="BG4" s="58">
        <v>56.0</v>
      </c>
      <c r="BH4" s="58">
        <f t="shared" si="12"/>
        <v>969</v>
      </c>
      <c r="BI4" s="58">
        <v>11349.0</v>
      </c>
      <c r="BJ4" s="58">
        <v>0.0</v>
      </c>
      <c r="BK4" s="58">
        <v>0.0</v>
      </c>
      <c r="BL4" s="58">
        <v>19.0</v>
      </c>
      <c r="BM4" s="58">
        <v>125.0</v>
      </c>
      <c r="BN4" s="58">
        <v>517.0</v>
      </c>
      <c r="BO4" s="58">
        <v>69318.0</v>
      </c>
      <c r="BP4" s="58">
        <v>166.0</v>
      </c>
      <c r="BQ4" s="58">
        <v>7014.0</v>
      </c>
      <c r="BR4" s="58">
        <v>0.0</v>
      </c>
      <c r="BS4" s="58">
        <f t="shared" si="13"/>
        <v>7014</v>
      </c>
      <c r="BT4" s="58">
        <v>36716.0</v>
      </c>
      <c r="BU4" s="58">
        <v>955.0</v>
      </c>
      <c r="BV4" s="58">
        <v>36151.0</v>
      </c>
      <c r="BW4" s="58">
        <v>211.0</v>
      </c>
      <c r="BX4" s="58">
        <v>1982.0</v>
      </c>
      <c r="BY4" s="58">
        <v>80.0</v>
      </c>
      <c r="BZ4" s="58">
        <f t="shared" si="14"/>
        <v>1902</v>
      </c>
      <c r="CA4" s="58">
        <v>27706.0</v>
      </c>
      <c r="CB4" s="58">
        <v>213.0</v>
      </c>
      <c r="CC4" s="58">
        <v>17558.0</v>
      </c>
      <c r="CD4" s="58">
        <v>228.0</v>
      </c>
      <c r="CE4" s="58">
        <v>380.0</v>
      </c>
      <c r="CF4" s="58">
        <v>0.0</v>
      </c>
      <c r="CG4" s="58">
        <f t="shared" si="15"/>
        <v>380</v>
      </c>
      <c r="CH4" s="58">
        <v>3653.0</v>
      </c>
      <c r="CI4" s="58">
        <v>0.0</v>
      </c>
      <c r="CJ4" s="58">
        <v>0.0</v>
      </c>
      <c r="CK4" s="58">
        <v>0.0</v>
      </c>
      <c r="CL4" s="58">
        <f t="shared" si="16"/>
        <v>0</v>
      </c>
      <c r="CM4" s="58">
        <v>0.0</v>
      </c>
      <c r="CN4" s="58">
        <v>0.0</v>
      </c>
      <c r="CO4" s="58">
        <v>0.0</v>
      </c>
      <c r="CP4" s="58">
        <v>0.0</v>
      </c>
      <c r="CQ4" s="58">
        <f t="shared" si="17"/>
        <v>0</v>
      </c>
      <c r="CR4" s="58">
        <v>0.0</v>
      </c>
      <c r="CS4" s="58">
        <v>966.0</v>
      </c>
      <c r="CT4" s="58">
        <v>1644.0</v>
      </c>
      <c r="CU4" s="58">
        <v>29.0</v>
      </c>
      <c r="CV4" s="58">
        <f t="shared" si="18"/>
        <v>1615</v>
      </c>
      <c r="CW4" s="58">
        <v>35721.0</v>
      </c>
    </row>
    <row r="5" ht="15.75" customHeight="1">
      <c r="A5" s="2" t="s">
        <v>86</v>
      </c>
      <c r="B5" s="58">
        <v>0.0</v>
      </c>
      <c r="C5" s="58">
        <v>0.0</v>
      </c>
      <c r="D5" s="58">
        <v>0.0</v>
      </c>
      <c r="E5" s="58">
        <f t="shared" si="1"/>
        <v>0</v>
      </c>
      <c r="F5" s="58">
        <v>0.0</v>
      </c>
      <c r="G5" s="58">
        <v>1727.0</v>
      </c>
      <c r="H5" s="58">
        <v>3796.0</v>
      </c>
      <c r="I5" s="58">
        <v>214.0</v>
      </c>
      <c r="J5" s="58">
        <f t="shared" si="2"/>
        <v>3582</v>
      </c>
      <c r="K5" s="58">
        <v>33210.0</v>
      </c>
      <c r="L5" s="58">
        <v>523.0</v>
      </c>
      <c r="M5" s="58">
        <v>407.0</v>
      </c>
      <c r="N5" s="58">
        <v>6.0</v>
      </c>
      <c r="O5" s="58">
        <f t="shared" si="3"/>
        <v>401</v>
      </c>
      <c r="P5" s="58">
        <v>3975.0</v>
      </c>
      <c r="Q5" s="58">
        <v>82.0</v>
      </c>
      <c r="R5" s="58">
        <v>290.0</v>
      </c>
      <c r="S5" s="58">
        <v>4.0</v>
      </c>
      <c r="T5" s="58">
        <f t="shared" si="4"/>
        <v>286</v>
      </c>
      <c r="U5" s="58">
        <v>2094.0</v>
      </c>
      <c r="V5" s="58">
        <v>190.0</v>
      </c>
      <c r="W5" s="58">
        <v>882.0</v>
      </c>
      <c r="X5" s="58">
        <v>3.0</v>
      </c>
      <c r="Y5" s="58">
        <f t="shared" si="5"/>
        <v>879</v>
      </c>
      <c r="Z5" s="58">
        <v>5349.0</v>
      </c>
      <c r="AA5" s="58">
        <v>106.0</v>
      </c>
      <c r="AB5" s="58">
        <v>108.0</v>
      </c>
      <c r="AC5" s="58">
        <v>0.0</v>
      </c>
      <c r="AD5" s="58">
        <f t="shared" si="6"/>
        <v>108</v>
      </c>
      <c r="AE5" s="58">
        <v>1104.0</v>
      </c>
      <c r="AF5" s="58">
        <v>206.0</v>
      </c>
      <c r="AG5" s="58">
        <v>578.0</v>
      </c>
      <c r="AH5" s="58">
        <v>10.0</v>
      </c>
      <c r="AI5" s="58">
        <f t="shared" si="7"/>
        <v>568</v>
      </c>
      <c r="AJ5" s="58">
        <v>5169.0</v>
      </c>
      <c r="AK5" s="58">
        <v>18.0</v>
      </c>
      <c r="AL5" s="58">
        <v>18.0</v>
      </c>
      <c r="AM5" s="58">
        <v>0.0</v>
      </c>
      <c r="AN5" s="58">
        <f t="shared" si="8"/>
        <v>18</v>
      </c>
      <c r="AO5" s="58">
        <v>262.0</v>
      </c>
      <c r="AP5" s="58">
        <v>70.0</v>
      </c>
      <c r="AQ5" s="58">
        <v>256.0</v>
      </c>
      <c r="AR5" s="58">
        <v>44.0</v>
      </c>
      <c r="AS5" s="58">
        <f t="shared" si="9"/>
        <v>212</v>
      </c>
      <c r="AT5" s="58">
        <v>1906.0</v>
      </c>
      <c r="AU5" s="58">
        <v>1487.0</v>
      </c>
      <c r="AV5" s="58">
        <v>3222.0</v>
      </c>
      <c r="AW5" s="58">
        <v>132.0</v>
      </c>
      <c r="AX5" s="58">
        <f t="shared" si="10"/>
        <v>3090</v>
      </c>
      <c r="AY5" s="58">
        <v>29773.0</v>
      </c>
      <c r="AZ5" s="58">
        <v>1096.0</v>
      </c>
      <c r="BA5" s="58">
        <v>1083.0</v>
      </c>
      <c r="BB5" s="58">
        <v>34.0</v>
      </c>
      <c r="BC5" s="58">
        <f t="shared" si="11"/>
        <v>1049</v>
      </c>
      <c r="BD5" s="58">
        <v>9826.0</v>
      </c>
      <c r="BE5" s="58">
        <v>932.0</v>
      </c>
      <c r="BF5" s="58">
        <v>1491.0</v>
      </c>
      <c r="BG5" s="58">
        <v>98.0</v>
      </c>
      <c r="BH5" s="58">
        <f t="shared" si="12"/>
        <v>1393</v>
      </c>
      <c r="BI5" s="58">
        <v>13480.0</v>
      </c>
      <c r="BJ5" s="58">
        <v>8.0</v>
      </c>
      <c r="BK5" s="58">
        <v>38.0</v>
      </c>
      <c r="BL5" s="58">
        <v>43.0</v>
      </c>
      <c r="BM5" s="58">
        <v>945.0</v>
      </c>
      <c r="BN5" s="58">
        <v>932.0</v>
      </c>
      <c r="BO5" s="58">
        <v>16589.0</v>
      </c>
      <c r="BP5" s="58">
        <v>10.0</v>
      </c>
      <c r="BQ5" s="58">
        <v>6.0</v>
      </c>
      <c r="BR5" s="58">
        <v>0.0</v>
      </c>
      <c r="BS5" s="58">
        <f t="shared" si="13"/>
        <v>6</v>
      </c>
      <c r="BT5" s="58">
        <v>80.0</v>
      </c>
      <c r="BU5" s="58">
        <v>1347.0</v>
      </c>
      <c r="BV5" s="58">
        <v>25966.0</v>
      </c>
      <c r="BW5" s="58">
        <v>130.0</v>
      </c>
      <c r="BX5" s="58">
        <v>223.0</v>
      </c>
      <c r="BY5" s="58">
        <v>2.0</v>
      </c>
      <c r="BZ5" s="58">
        <f t="shared" si="14"/>
        <v>221</v>
      </c>
      <c r="CA5" s="58">
        <v>2354.0</v>
      </c>
      <c r="CB5" s="58">
        <v>166.0</v>
      </c>
      <c r="CC5" s="58">
        <v>6907.0</v>
      </c>
      <c r="CD5" s="58">
        <v>417.0</v>
      </c>
      <c r="CE5" s="58">
        <v>422.0</v>
      </c>
      <c r="CF5" s="58">
        <v>27.0</v>
      </c>
      <c r="CG5" s="58">
        <f t="shared" si="15"/>
        <v>395</v>
      </c>
      <c r="CH5" s="58">
        <v>4451.0</v>
      </c>
      <c r="CI5" s="58">
        <v>40.0</v>
      </c>
      <c r="CJ5" s="58">
        <v>24.0</v>
      </c>
      <c r="CK5" s="58">
        <v>0.0</v>
      </c>
      <c r="CL5" s="58">
        <f t="shared" si="16"/>
        <v>24</v>
      </c>
      <c r="CM5" s="58">
        <v>266.0</v>
      </c>
      <c r="CN5" s="58">
        <v>0.0</v>
      </c>
      <c r="CO5" s="58">
        <v>0.0</v>
      </c>
      <c r="CP5" s="58">
        <v>0.0</v>
      </c>
      <c r="CQ5" s="58">
        <f t="shared" si="17"/>
        <v>0</v>
      </c>
      <c r="CR5" s="58">
        <v>0.0</v>
      </c>
      <c r="CS5" s="58">
        <v>921.0</v>
      </c>
      <c r="CT5" s="58">
        <v>642.0</v>
      </c>
      <c r="CU5" s="58">
        <v>12.0</v>
      </c>
      <c r="CV5" s="58">
        <f t="shared" si="18"/>
        <v>630</v>
      </c>
      <c r="CW5" s="58">
        <v>13803.0</v>
      </c>
    </row>
    <row r="6" ht="15.75" customHeight="1">
      <c r="A6" s="2" t="s">
        <v>87</v>
      </c>
      <c r="B6" s="58">
        <v>9.0</v>
      </c>
      <c r="C6" s="58">
        <v>33.0</v>
      </c>
      <c r="D6" s="58">
        <v>0.0</v>
      </c>
      <c r="E6" s="58">
        <f t="shared" si="1"/>
        <v>33</v>
      </c>
      <c r="F6" s="58">
        <v>188.0</v>
      </c>
      <c r="G6" s="58">
        <v>5.0</v>
      </c>
      <c r="H6" s="58">
        <v>2.0</v>
      </c>
      <c r="I6" s="58">
        <v>0.0</v>
      </c>
      <c r="J6" s="58">
        <f t="shared" si="2"/>
        <v>2</v>
      </c>
      <c r="K6" s="58">
        <v>23.0</v>
      </c>
      <c r="L6" s="58">
        <v>0.0</v>
      </c>
      <c r="M6" s="58">
        <v>0.0</v>
      </c>
      <c r="N6" s="58">
        <v>0.0</v>
      </c>
      <c r="O6" s="58">
        <f t="shared" si="3"/>
        <v>0</v>
      </c>
      <c r="P6" s="58">
        <v>0.0</v>
      </c>
      <c r="Q6" s="58">
        <v>98.0</v>
      </c>
      <c r="R6" s="58">
        <v>323.0</v>
      </c>
      <c r="S6" s="58">
        <v>49.0</v>
      </c>
      <c r="T6" s="58">
        <f t="shared" si="4"/>
        <v>274</v>
      </c>
      <c r="U6" s="58">
        <v>2501.0</v>
      </c>
      <c r="V6" s="58">
        <v>9.0</v>
      </c>
      <c r="W6" s="58">
        <v>242.0</v>
      </c>
      <c r="X6" s="58">
        <v>23.0</v>
      </c>
      <c r="Y6" s="58">
        <f t="shared" si="5"/>
        <v>219</v>
      </c>
      <c r="Z6" s="58">
        <v>2355.0</v>
      </c>
      <c r="AA6" s="58">
        <v>96.0</v>
      </c>
      <c r="AB6" s="58">
        <v>302.0</v>
      </c>
      <c r="AC6" s="58">
        <v>3.0</v>
      </c>
      <c r="AD6" s="58">
        <f t="shared" si="6"/>
        <v>299</v>
      </c>
      <c r="AE6" s="58">
        <v>2815.0</v>
      </c>
      <c r="AF6" s="58">
        <v>57.0</v>
      </c>
      <c r="AG6" s="58">
        <v>370.0</v>
      </c>
      <c r="AH6" s="58">
        <v>42.0</v>
      </c>
      <c r="AI6" s="58">
        <f t="shared" si="7"/>
        <v>328</v>
      </c>
      <c r="AJ6" s="58">
        <v>4628.0</v>
      </c>
      <c r="AK6" s="58">
        <v>43.0</v>
      </c>
      <c r="AL6" s="58">
        <v>54.0</v>
      </c>
      <c r="AM6" s="58">
        <v>16.0</v>
      </c>
      <c r="AN6" s="58">
        <f t="shared" si="8"/>
        <v>38</v>
      </c>
      <c r="AO6" s="58">
        <v>509.0</v>
      </c>
      <c r="AP6" s="58">
        <v>35.0</v>
      </c>
      <c r="AQ6" s="58">
        <v>208.0</v>
      </c>
      <c r="AR6" s="58">
        <v>28.0</v>
      </c>
      <c r="AS6" s="58">
        <f t="shared" si="9"/>
        <v>180</v>
      </c>
      <c r="AT6" s="58">
        <v>3034.0</v>
      </c>
      <c r="AU6" s="58">
        <v>0.0</v>
      </c>
      <c r="AV6" s="58">
        <v>0.0</v>
      </c>
      <c r="AW6" s="58">
        <v>0.0</v>
      </c>
      <c r="AX6" s="58">
        <f t="shared" si="10"/>
        <v>0</v>
      </c>
      <c r="AY6" s="58">
        <v>0.0</v>
      </c>
      <c r="AZ6" s="58">
        <v>0.0</v>
      </c>
      <c r="BA6" s="58">
        <v>0.0</v>
      </c>
      <c r="BB6" s="58">
        <v>0.0</v>
      </c>
      <c r="BC6" s="58">
        <f t="shared" si="11"/>
        <v>0</v>
      </c>
      <c r="BD6" s="58">
        <v>0.0</v>
      </c>
      <c r="BE6" s="58">
        <v>4.0</v>
      </c>
      <c r="BF6" s="58">
        <v>4.0</v>
      </c>
      <c r="BG6" s="58">
        <v>0.0</v>
      </c>
      <c r="BH6" s="58">
        <f t="shared" si="12"/>
        <v>4</v>
      </c>
      <c r="BI6" s="58">
        <v>32.0</v>
      </c>
      <c r="BJ6" s="58">
        <v>0.0</v>
      </c>
      <c r="BK6" s="58">
        <v>0.0</v>
      </c>
      <c r="BL6" s="58">
        <v>0.0</v>
      </c>
      <c r="BM6" s="58">
        <v>0.0</v>
      </c>
      <c r="BN6" s="58">
        <v>219.0</v>
      </c>
      <c r="BO6" s="58">
        <v>2524.0</v>
      </c>
      <c r="BP6" s="58">
        <v>0.0</v>
      </c>
      <c r="BQ6" s="58">
        <v>0.0</v>
      </c>
      <c r="BR6" s="58">
        <v>0.0</v>
      </c>
      <c r="BS6" s="58">
        <f t="shared" si="13"/>
        <v>0</v>
      </c>
      <c r="BT6" s="58">
        <v>0.0</v>
      </c>
      <c r="BU6" s="58">
        <v>0.0</v>
      </c>
      <c r="BV6" s="58">
        <v>0.0</v>
      </c>
      <c r="BW6" s="58">
        <v>99.0</v>
      </c>
      <c r="BX6" s="58">
        <v>157.0</v>
      </c>
      <c r="BY6" s="58">
        <v>30.0</v>
      </c>
      <c r="BZ6" s="58">
        <f t="shared" si="14"/>
        <v>127</v>
      </c>
      <c r="CA6" s="58">
        <v>1274.0</v>
      </c>
      <c r="CB6" s="58">
        <v>0.0</v>
      </c>
      <c r="CC6" s="58">
        <v>0.0</v>
      </c>
      <c r="CD6" s="58">
        <v>1.0</v>
      </c>
      <c r="CE6" s="58">
        <v>1.0</v>
      </c>
      <c r="CF6" s="58">
        <v>0.0</v>
      </c>
      <c r="CG6" s="58">
        <f t="shared" si="15"/>
        <v>1</v>
      </c>
      <c r="CH6" s="58">
        <v>6.0</v>
      </c>
      <c r="CI6" s="58">
        <v>76.0</v>
      </c>
      <c r="CJ6" s="58">
        <v>96.0</v>
      </c>
      <c r="CK6" s="58">
        <v>12.0</v>
      </c>
      <c r="CL6" s="58">
        <f t="shared" si="16"/>
        <v>84</v>
      </c>
      <c r="CM6" s="58">
        <v>641.0</v>
      </c>
      <c r="CN6" s="58">
        <v>0.0</v>
      </c>
      <c r="CO6" s="58">
        <v>0.0</v>
      </c>
      <c r="CP6" s="58">
        <v>0.0</v>
      </c>
      <c r="CQ6" s="58">
        <f t="shared" si="17"/>
        <v>0</v>
      </c>
      <c r="CR6" s="58">
        <v>0.0</v>
      </c>
      <c r="CS6" s="58">
        <v>0.0</v>
      </c>
      <c r="CT6" s="58">
        <v>0.0</v>
      </c>
      <c r="CU6" s="58">
        <v>0.0</v>
      </c>
      <c r="CV6" s="58">
        <f t="shared" si="18"/>
        <v>0</v>
      </c>
      <c r="CW6" s="58">
        <v>0.0</v>
      </c>
    </row>
    <row r="7" ht="15.75" customHeight="1">
      <c r="A7" s="2" t="s">
        <v>88</v>
      </c>
      <c r="B7" s="58">
        <v>48.0</v>
      </c>
      <c r="C7" s="58">
        <v>276.0</v>
      </c>
      <c r="D7" s="58">
        <v>52.0</v>
      </c>
      <c r="E7" s="58">
        <f t="shared" si="1"/>
        <v>224</v>
      </c>
      <c r="F7" s="58">
        <v>871.0</v>
      </c>
      <c r="G7" s="58">
        <v>157.0</v>
      </c>
      <c r="H7" s="58">
        <v>1513.0</v>
      </c>
      <c r="I7" s="58">
        <v>184.0</v>
      </c>
      <c r="J7" s="58">
        <f t="shared" si="2"/>
        <v>1329</v>
      </c>
      <c r="K7" s="58">
        <v>15062.0</v>
      </c>
      <c r="L7" s="58">
        <v>42.0</v>
      </c>
      <c r="M7" s="58">
        <v>184.0</v>
      </c>
      <c r="N7" s="58">
        <v>87.0</v>
      </c>
      <c r="O7" s="58">
        <f t="shared" si="3"/>
        <v>97</v>
      </c>
      <c r="P7" s="58">
        <v>1172.0</v>
      </c>
      <c r="Q7" s="58">
        <v>53.0</v>
      </c>
      <c r="R7" s="58">
        <v>248.0</v>
      </c>
      <c r="S7" s="58">
        <v>22.0</v>
      </c>
      <c r="T7" s="58">
        <f t="shared" si="4"/>
        <v>226</v>
      </c>
      <c r="U7" s="58">
        <v>1628.0</v>
      </c>
      <c r="V7" s="58">
        <v>100.0</v>
      </c>
      <c r="W7" s="58">
        <v>308.0</v>
      </c>
      <c r="X7" s="58">
        <v>2.0</v>
      </c>
      <c r="Y7" s="58">
        <f t="shared" si="5"/>
        <v>306</v>
      </c>
      <c r="Z7" s="58">
        <v>2795.0</v>
      </c>
      <c r="AA7" s="58">
        <v>8.0</v>
      </c>
      <c r="AB7" s="58">
        <v>15.0</v>
      </c>
      <c r="AC7" s="58">
        <v>8.0</v>
      </c>
      <c r="AD7" s="58">
        <f t="shared" si="6"/>
        <v>7</v>
      </c>
      <c r="AE7" s="58">
        <v>90.0</v>
      </c>
      <c r="AF7" s="58">
        <v>115.0</v>
      </c>
      <c r="AG7" s="58">
        <v>486.0</v>
      </c>
      <c r="AH7" s="58">
        <v>63.0</v>
      </c>
      <c r="AI7" s="58">
        <f t="shared" si="7"/>
        <v>423</v>
      </c>
      <c r="AJ7" s="58">
        <v>9066.0</v>
      </c>
      <c r="AK7" s="58">
        <v>86.0</v>
      </c>
      <c r="AL7" s="58">
        <v>1701.0</v>
      </c>
      <c r="AM7" s="58">
        <v>287.0</v>
      </c>
      <c r="AN7" s="58">
        <f t="shared" si="8"/>
        <v>1414</v>
      </c>
      <c r="AO7" s="58">
        <v>44063.0</v>
      </c>
      <c r="AP7" s="58">
        <v>70.0</v>
      </c>
      <c r="AQ7" s="58">
        <v>278.0</v>
      </c>
      <c r="AR7" s="58">
        <v>8.0</v>
      </c>
      <c r="AS7" s="58">
        <f t="shared" si="9"/>
        <v>270</v>
      </c>
      <c r="AT7" s="58">
        <v>3648.0</v>
      </c>
      <c r="AU7" s="58">
        <v>70.0</v>
      </c>
      <c r="AV7" s="58">
        <v>698.0</v>
      </c>
      <c r="AW7" s="58">
        <v>11.0</v>
      </c>
      <c r="AX7" s="58">
        <f t="shared" si="10"/>
        <v>687</v>
      </c>
      <c r="AY7" s="58">
        <v>2688.0</v>
      </c>
      <c r="AZ7" s="58">
        <v>129.0</v>
      </c>
      <c r="BA7" s="58">
        <v>1392.0</v>
      </c>
      <c r="BB7" s="58">
        <v>29.0</v>
      </c>
      <c r="BC7" s="58">
        <f t="shared" si="11"/>
        <v>1363</v>
      </c>
      <c r="BD7" s="58">
        <v>6256.0</v>
      </c>
      <c r="BE7" s="58">
        <v>86.0</v>
      </c>
      <c r="BF7" s="58">
        <v>737.0</v>
      </c>
      <c r="BG7" s="58">
        <v>27.0</v>
      </c>
      <c r="BH7" s="58">
        <f t="shared" si="12"/>
        <v>710</v>
      </c>
      <c r="BI7" s="58">
        <v>6229.0</v>
      </c>
      <c r="BJ7" s="58">
        <v>8.0</v>
      </c>
      <c r="BK7" s="58">
        <v>225.0</v>
      </c>
      <c r="BL7" s="58">
        <v>7.0</v>
      </c>
      <c r="BM7" s="58">
        <v>22.0</v>
      </c>
      <c r="BN7" s="58">
        <v>65.0</v>
      </c>
      <c r="BO7" s="58">
        <v>1501.0</v>
      </c>
      <c r="BP7" s="58">
        <v>52.0</v>
      </c>
      <c r="BQ7" s="58">
        <v>915.0</v>
      </c>
      <c r="BR7" s="58">
        <v>200.0</v>
      </c>
      <c r="BS7" s="58">
        <f t="shared" si="13"/>
        <v>715</v>
      </c>
      <c r="BT7" s="58">
        <v>8943.0</v>
      </c>
      <c r="BU7" s="58">
        <v>35.0</v>
      </c>
      <c r="BV7" s="58">
        <v>8980.0</v>
      </c>
      <c r="BW7" s="58">
        <v>33.0</v>
      </c>
      <c r="BX7" s="58">
        <v>131.0</v>
      </c>
      <c r="BY7" s="58">
        <v>8.0</v>
      </c>
      <c r="BZ7" s="58">
        <f t="shared" si="14"/>
        <v>123</v>
      </c>
      <c r="CA7" s="58">
        <v>3227.0</v>
      </c>
      <c r="CB7" s="58">
        <v>15.0</v>
      </c>
      <c r="CC7" s="58">
        <v>267.0</v>
      </c>
      <c r="CD7" s="58">
        <v>29.0</v>
      </c>
      <c r="CE7" s="58">
        <v>27.0</v>
      </c>
      <c r="CF7" s="58">
        <v>8.0</v>
      </c>
      <c r="CG7" s="58">
        <f t="shared" si="15"/>
        <v>19</v>
      </c>
      <c r="CH7" s="58">
        <v>282.0</v>
      </c>
      <c r="CI7" s="58">
        <v>0.0</v>
      </c>
      <c r="CJ7" s="58">
        <v>0.0</v>
      </c>
      <c r="CK7" s="58">
        <v>0.0</v>
      </c>
      <c r="CL7" s="58">
        <f t="shared" si="16"/>
        <v>0</v>
      </c>
      <c r="CM7" s="58">
        <v>0.0</v>
      </c>
      <c r="CN7" s="58">
        <v>6.0</v>
      </c>
      <c r="CO7" s="58">
        <v>28.0</v>
      </c>
      <c r="CP7" s="58">
        <v>0.0</v>
      </c>
      <c r="CQ7" s="58">
        <f t="shared" si="17"/>
        <v>28</v>
      </c>
      <c r="CR7" s="58">
        <v>506.0</v>
      </c>
      <c r="CS7" s="58">
        <v>59.0</v>
      </c>
      <c r="CT7" s="58">
        <v>66.0</v>
      </c>
      <c r="CU7" s="58">
        <v>0.0</v>
      </c>
      <c r="CV7" s="58">
        <f t="shared" si="18"/>
        <v>66</v>
      </c>
      <c r="CW7" s="58">
        <v>2825.0</v>
      </c>
    </row>
    <row r="8" ht="15.75" customHeight="1">
      <c r="A8" s="2" t="s">
        <v>89</v>
      </c>
      <c r="B8" s="58">
        <v>112.0</v>
      </c>
      <c r="C8" s="58">
        <v>89.0</v>
      </c>
      <c r="D8" s="58">
        <v>0.0</v>
      </c>
      <c r="E8" s="58">
        <f t="shared" si="1"/>
        <v>89</v>
      </c>
      <c r="F8" s="58">
        <v>573.0</v>
      </c>
      <c r="G8" s="58">
        <v>767.0</v>
      </c>
      <c r="H8" s="58">
        <v>3220.0</v>
      </c>
      <c r="I8" s="58">
        <v>93.0</v>
      </c>
      <c r="J8" s="58">
        <f t="shared" si="2"/>
        <v>3127</v>
      </c>
      <c r="K8" s="58">
        <v>48647.0</v>
      </c>
      <c r="L8" s="58">
        <v>225.0</v>
      </c>
      <c r="M8" s="58">
        <v>322.0</v>
      </c>
      <c r="N8" s="58">
        <v>19.0</v>
      </c>
      <c r="O8" s="58">
        <f t="shared" si="3"/>
        <v>303</v>
      </c>
      <c r="P8" s="58">
        <v>1856.0</v>
      </c>
      <c r="Q8" s="58">
        <v>114.0</v>
      </c>
      <c r="R8" s="58">
        <v>699.0</v>
      </c>
      <c r="S8" s="58">
        <v>191.0</v>
      </c>
      <c r="T8" s="58">
        <f t="shared" si="4"/>
        <v>508</v>
      </c>
      <c r="U8" s="58">
        <v>6637.0</v>
      </c>
      <c r="V8" s="58">
        <v>183.0</v>
      </c>
      <c r="W8" s="58">
        <v>4647.0</v>
      </c>
      <c r="X8" s="58">
        <v>101.0</v>
      </c>
      <c r="Y8" s="58">
        <f t="shared" si="5"/>
        <v>4546</v>
      </c>
      <c r="Z8" s="58">
        <v>68433.0</v>
      </c>
      <c r="AA8" s="58">
        <v>33.0</v>
      </c>
      <c r="AB8" s="58">
        <v>37.0</v>
      </c>
      <c r="AC8" s="58">
        <v>5.0</v>
      </c>
      <c r="AD8" s="58">
        <f t="shared" si="6"/>
        <v>32</v>
      </c>
      <c r="AE8" s="58">
        <v>239.0</v>
      </c>
      <c r="AF8" s="58">
        <v>240.0</v>
      </c>
      <c r="AG8" s="58">
        <v>915.0</v>
      </c>
      <c r="AH8" s="58">
        <v>139.0</v>
      </c>
      <c r="AI8" s="58">
        <f t="shared" si="7"/>
        <v>776</v>
      </c>
      <c r="AJ8" s="58">
        <v>11609.0</v>
      </c>
      <c r="AK8" s="58">
        <v>53.0</v>
      </c>
      <c r="AL8" s="58">
        <v>126.0</v>
      </c>
      <c r="AM8" s="58">
        <v>27.0</v>
      </c>
      <c r="AN8" s="58">
        <f t="shared" si="8"/>
        <v>99</v>
      </c>
      <c r="AO8" s="58">
        <v>900.0</v>
      </c>
      <c r="AP8" s="58">
        <v>71.0</v>
      </c>
      <c r="AQ8" s="58">
        <v>579.0</v>
      </c>
      <c r="AR8" s="58">
        <v>151.0</v>
      </c>
      <c r="AS8" s="58">
        <f t="shared" si="9"/>
        <v>428</v>
      </c>
      <c r="AT8" s="58">
        <v>6661.0</v>
      </c>
      <c r="AU8" s="58">
        <v>85.0</v>
      </c>
      <c r="AV8" s="58">
        <v>107.0</v>
      </c>
      <c r="AW8" s="58">
        <v>2.0</v>
      </c>
      <c r="AX8" s="58">
        <f t="shared" si="10"/>
        <v>105</v>
      </c>
      <c r="AY8" s="58">
        <v>734.0</v>
      </c>
      <c r="AZ8" s="58">
        <v>89.0</v>
      </c>
      <c r="BA8" s="58">
        <v>77.0</v>
      </c>
      <c r="BB8" s="58">
        <v>8.0</v>
      </c>
      <c r="BC8" s="58">
        <f t="shared" si="11"/>
        <v>69</v>
      </c>
      <c r="BD8" s="58">
        <v>627.0</v>
      </c>
      <c r="BE8" s="58">
        <v>719.0</v>
      </c>
      <c r="BF8" s="58">
        <v>6794.0</v>
      </c>
      <c r="BG8" s="58">
        <v>218.0</v>
      </c>
      <c r="BH8" s="58">
        <f t="shared" si="12"/>
        <v>6576</v>
      </c>
      <c r="BI8" s="58">
        <v>125802.0</v>
      </c>
      <c r="BJ8" s="58">
        <v>0.0</v>
      </c>
      <c r="BK8" s="58">
        <v>0.0</v>
      </c>
      <c r="BL8" s="58">
        <v>0.0</v>
      </c>
      <c r="BM8" s="58">
        <v>0.0</v>
      </c>
      <c r="BN8" s="58">
        <v>850.0</v>
      </c>
      <c r="BO8" s="58">
        <v>17263.0</v>
      </c>
      <c r="BP8" s="58">
        <v>61.0</v>
      </c>
      <c r="BQ8" s="58">
        <v>125.0</v>
      </c>
      <c r="BR8" s="58">
        <v>5.0</v>
      </c>
      <c r="BS8" s="58">
        <f t="shared" si="13"/>
        <v>120</v>
      </c>
      <c r="BT8" s="58">
        <v>987.0</v>
      </c>
      <c r="BU8" s="58">
        <v>32.0</v>
      </c>
      <c r="BV8" s="58">
        <v>583.0</v>
      </c>
      <c r="BW8" s="58">
        <v>177.0</v>
      </c>
      <c r="BX8" s="58">
        <v>252.0</v>
      </c>
      <c r="BY8" s="58">
        <v>54.0</v>
      </c>
      <c r="BZ8" s="58">
        <f t="shared" si="14"/>
        <v>198</v>
      </c>
      <c r="CA8" s="58">
        <v>2966.0</v>
      </c>
      <c r="CB8" s="58">
        <v>0.0</v>
      </c>
      <c r="CC8" s="58">
        <v>0.0</v>
      </c>
      <c r="CD8" s="58">
        <v>79.0</v>
      </c>
      <c r="CE8" s="58">
        <v>65.0</v>
      </c>
      <c r="CF8" s="58">
        <v>6.0</v>
      </c>
      <c r="CG8" s="58">
        <f t="shared" si="15"/>
        <v>59</v>
      </c>
      <c r="CH8" s="58">
        <v>577.0</v>
      </c>
      <c r="CI8" s="58">
        <v>0.0</v>
      </c>
      <c r="CJ8" s="58">
        <v>0.0</v>
      </c>
      <c r="CK8" s="58">
        <v>0.0</v>
      </c>
      <c r="CL8" s="58">
        <f t="shared" si="16"/>
        <v>0</v>
      </c>
      <c r="CM8" s="58">
        <v>0.0</v>
      </c>
      <c r="CN8" s="58">
        <v>0.0</v>
      </c>
      <c r="CO8" s="58">
        <v>0.0</v>
      </c>
      <c r="CP8" s="58">
        <v>0.0</v>
      </c>
      <c r="CQ8" s="58">
        <f t="shared" si="17"/>
        <v>0</v>
      </c>
      <c r="CR8" s="58">
        <v>0.0</v>
      </c>
      <c r="CS8" s="58">
        <v>28.0</v>
      </c>
      <c r="CT8" s="58">
        <v>14.0</v>
      </c>
      <c r="CU8" s="58">
        <v>0.0</v>
      </c>
      <c r="CV8" s="58">
        <f t="shared" si="18"/>
        <v>14</v>
      </c>
      <c r="CW8" s="58">
        <v>118.0</v>
      </c>
    </row>
    <row r="9" ht="15.75" customHeight="1">
      <c r="A9" s="2" t="s">
        <v>73</v>
      </c>
      <c r="B9" s="58">
        <v>49.0</v>
      </c>
      <c r="C9" s="58">
        <v>151.0</v>
      </c>
      <c r="D9" s="58">
        <v>4.0</v>
      </c>
      <c r="E9" s="58">
        <f t="shared" si="1"/>
        <v>147</v>
      </c>
      <c r="F9" s="58">
        <v>751.0</v>
      </c>
      <c r="G9" s="58">
        <v>1648.0</v>
      </c>
      <c r="H9" s="58">
        <v>10297.0</v>
      </c>
      <c r="I9" s="58">
        <v>1989.0</v>
      </c>
      <c r="J9" s="58">
        <f t="shared" si="2"/>
        <v>8308</v>
      </c>
      <c r="K9" s="58">
        <v>85954.0</v>
      </c>
      <c r="L9" s="58">
        <v>306.0</v>
      </c>
      <c r="M9" s="58">
        <v>696.0</v>
      </c>
      <c r="N9" s="58">
        <v>107.0</v>
      </c>
      <c r="O9" s="58">
        <f t="shared" si="3"/>
        <v>589</v>
      </c>
      <c r="P9" s="58">
        <v>6430.0</v>
      </c>
      <c r="Q9" s="58">
        <v>928.0</v>
      </c>
      <c r="R9" s="58">
        <v>5076.0</v>
      </c>
      <c r="S9" s="58">
        <v>1039.0</v>
      </c>
      <c r="T9" s="58">
        <f t="shared" si="4"/>
        <v>4037</v>
      </c>
      <c r="U9" s="58">
        <v>52247.0</v>
      </c>
      <c r="V9" s="58">
        <v>105.0</v>
      </c>
      <c r="W9" s="58">
        <v>941.0</v>
      </c>
      <c r="X9" s="58">
        <v>0.0</v>
      </c>
      <c r="Y9" s="58">
        <f t="shared" si="5"/>
        <v>941</v>
      </c>
      <c r="Z9" s="58">
        <v>10508.0</v>
      </c>
      <c r="AA9" s="58">
        <v>225.0</v>
      </c>
      <c r="AB9" s="58">
        <v>228.0</v>
      </c>
      <c r="AC9" s="58">
        <v>0.0</v>
      </c>
      <c r="AD9" s="58">
        <f t="shared" si="6"/>
        <v>228</v>
      </c>
      <c r="AE9" s="58">
        <v>1981.0</v>
      </c>
      <c r="AF9" s="58">
        <v>1396.0</v>
      </c>
      <c r="AG9" s="58">
        <v>7320.0</v>
      </c>
      <c r="AH9" s="58">
        <v>1572.0</v>
      </c>
      <c r="AI9" s="58">
        <f t="shared" si="7"/>
        <v>5748</v>
      </c>
      <c r="AJ9" s="58">
        <v>91960.0</v>
      </c>
      <c r="AK9" s="58">
        <v>291.0</v>
      </c>
      <c r="AL9" s="58">
        <v>1301.0</v>
      </c>
      <c r="AM9" s="58">
        <v>80.0</v>
      </c>
      <c r="AN9" s="58">
        <f t="shared" si="8"/>
        <v>1221</v>
      </c>
      <c r="AO9" s="58">
        <v>14413.0</v>
      </c>
      <c r="AP9" s="58">
        <v>367.0</v>
      </c>
      <c r="AQ9" s="58">
        <v>1361.0</v>
      </c>
      <c r="AR9" s="58">
        <v>107.0</v>
      </c>
      <c r="AS9" s="58">
        <f t="shared" si="9"/>
        <v>1254</v>
      </c>
      <c r="AT9" s="58">
        <v>12895.0</v>
      </c>
      <c r="AU9" s="58">
        <v>589.0</v>
      </c>
      <c r="AV9" s="58">
        <v>2000.0</v>
      </c>
      <c r="AW9" s="58">
        <v>108.0</v>
      </c>
      <c r="AX9" s="58">
        <f t="shared" si="10"/>
        <v>1892</v>
      </c>
      <c r="AY9" s="58">
        <v>19784.0</v>
      </c>
      <c r="AZ9" s="58">
        <v>180.0</v>
      </c>
      <c r="BA9" s="58">
        <v>466.0</v>
      </c>
      <c r="BB9" s="58">
        <v>41.0</v>
      </c>
      <c r="BC9" s="58">
        <f t="shared" si="11"/>
        <v>425</v>
      </c>
      <c r="BD9" s="58">
        <v>3843.0</v>
      </c>
      <c r="BE9" s="58">
        <v>1715.0</v>
      </c>
      <c r="BF9" s="58">
        <v>11458.0</v>
      </c>
      <c r="BG9" s="58">
        <v>3203.0</v>
      </c>
      <c r="BH9" s="58">
        <f t="shared" si="12"/>
        <v>8255</v>
      </c>
      <c r="BI9" s="58">
        <v>116720.0</v>
      </c>
      <c r="BJ9" s="58">
        <v>25.0</v>
      </c>
      <c r="BK9" s="58">
        <v>907.0</v>
      </c>
      <c r="BL9" s="58">
        <v>81.0</v>
      </c>
      <c r="BM9" s="58">
        <v>895.0</v>
      </c>
      <c r="BN9" s="58">
        <v>1381.0</v>
      </c>
      <c r="BO9" s="58">
        <v>93566.0</v>
      </c>
      <c r="BP9" s="58">
        <v>144.0</v>
      </c>
      <c r="BQ9" s="58">
        <v>1953.0</v>
      </c>
      <c r="BR9" s="58">
        <v>84.0</v>
      </c>
      <c r="BS9" s="58">
        <f t="shared" si="13"/>
        <v>1869</v>
      </c>
      <c r="BT9" s="58">
        <v>17925.0</v>
      </c>
      <c r="BU9" s="58">
        <v>232.0</v>
      </c>
      <c r="BV9" s="58">
        <v>4460.0</v>
      </c>
      <c r="BW9" s="58">
        <v>1323.0</v>
      </c>
      <c r="BX9" s="58">
        <v>6840.0</v>
      </c>
      <c r="BY9" s="58">
        <v>1160.0</v>
      </c>
      <c r="BZ9" s="58">
        <f t="shared" si="14"/>
        <v>5680</v>
      </c>
      <c r="CA9" s="58">
        <v>100285.0</v>
      </c>
      <c r="CB9" s="58">
        <v>39.0</v>
      </c>
      <c r="CC9" s="58">
        <v>2591.0</v>
      </c>
      <c r="CD9" s="58">
        <v>111.0</v>
      </c>
      <c r="CE9" s="58">
        <v>112.0</v>
      </c>
      <c r="CF9" s="58">
        <v>8.0</v>
      </c>
      <c r="CG9" s="58">
        <f t="shared" si="15"/>
        <v>104</v>
      </c>
      <c r="CH9" s="58">
        <v>1618.0</v>
      </c>
      <c r="CI9" s="58">
        <v>39.0</v>
      </c>
      <c r="CJ9" s="58">
        <v>227.0</v>
      </c>
      <c r="CK9" s="58">
        <v>40.0</v>
      </c>
      <c r="CL9" s="58">
        <f t="shared" si="16"/>
        <v>187</v>
      </c>
      <c r="CM9" s="58">
        <v>2664.0</v>
      </c>
      <c r="CN9" s="58">
        <v>0.0</v>
      </c>
      <c r="CO9" s="58">
        <v>0.0</v>
      </c>
      <c r="CP9" s="58">
        <v>0.0</v>
      </c>
      <c r="CQ9" s="58">
        <f t="shared" si="17"/>
        <v>0</v>
      </c>
      <c r="CR9" s="58">
        <v>0.0</v>
      </c>
      <c r="CS9" s="58">
        <v>173.0</v>
      </c>
      <c r="CT9" s="58">
        <v>587.0</v>
      </c>
      <c r="CU9" s="58">
        <v>57.0</v>
      </c>
      <c r="CV9" s="58">
        <f t="shared" si="18"/>
        <v>530</v>
      </c>
      <c r="CW9" s="58">
        <v>14737.0</v>
      </c>
    </row>
    <row r="10" ht="15.75" customHeight="1">
      <c r="A10" s="2" t="s">
        <v>90</v>
      </c>
      <c r="B10" s="58">
        <v>348.0</v>
      </c>
      <c r="C10" s="58">
        <v>8857.0</v>
      </c>
      <c r="D10" s="58">
        <v>242.0</v>
      </c>
      <c r="E10" s="58">
        <f t="shared" si="1"/>
        <v>8615</v>
      </c>
      <c r="F10" s="58">
        <v>79642.0</v>
      </c>
      <c r="G10" s="58">
        <v>811.0</v>
      </c>
      <c r="H10" s="58">
        <v>6952.0</v>
      </c>
      <c r="I10" s="58">
        <v>228.0</v>
      </c>
      <c r="J10" s="58">
        <f t="shared" si="2"/>
        <v>6724</v>
      </c>
      <c r="K10" s="58">
        <v>88019.0</v>
      </c>
      <c r="L10" s="58">
        <v>14.0</v>
      </c>
      <c r="M10" s="58">
        <v>21.0</v>
      </c>
      <c r="N10" s="58">
        <v>0.0</v>
      </c>
      <c r="O10" s="58">
        <f t="shared" si="3"/>
        <v>21</v>
      </c>
      <c r="P10" s="58">
        <v>137.0</v>
      </c>
      <c r="Q10" s="58">
        <v>296.0</v>
      </c>
      <c r="R10" s="58">
        <v>1720.0</v>
      </c>
      <c r="S10" s="58">
        <v>22.0</v>
      </c>
      <c r="T10" s="58">
        <f t="shared" si="4"/>
        <v>1698</v>
      </c>
      <c r="U10" s="58">
        <v>16745.0</v>
      </c>
      <c r="V10" s="58">
        <v>79.0</v>
      </c>
      <c r="W10" s="58">
        <v>158.0</v>
      </c>
      <c r="X10" s="58">
        <v>7.0</v>
      </c>
      <c r="Y10" s="58">
        <f t="shared" si="5"/>
        <v>151</v>
      </c>
      <c r="Z10" s="58">
        <v>1052.0</v>
      </c>
      <c r="AA10" s="58">
        <v>119.0</v>
      </c>
      <c r="AB10" s="58">
        <v>179.0</v>
      </c>
      <c r="AC10" s="58">
        <v>0.0</v>
      </c>
      <c r="AD10" s="58">
        <f t="shared" si="6"/>
        <v>179</v>
      </c>
      <c r="AE10" s="58">
        <v>1445.0</v>
      </c>
      <c r="AF10" s="58">
        <v>815.0</v>
      </c>
      <c r="AG10" s="58">
        <v>28844.0</v>
      </c>
      <c r="AH10" s="58">
        <v>393.0</v>
      </c>
      <c r="AI10" s="58">
        <f t="shared" si="7"/>
        <v>28451</v>
      </c>
      <c r="AJ10" s="58">
        <v>930819.0</v>
      </c>
      <c r="AK10" s="58">
        <v>284.0</v>
      </c>
      <c r="AL10" s="58">
        <v>5713.0</v>
      </c>
      <c r="AM10" s="58">
        <v>14.0</v>
      </c>
      <c r="AN10" s="58">
        <f t="shared" si="8"/>
        <v>5699</v>
      </c>
      <c r="AO10" s="58">
        <v>99524.0</v>
      </c>
      <c r="AP10" s="58">
        <v>66.0</v>
      </c>
      <c r="AQ10" s="58">
        <v>1220.0</v>
      </c>
      <c r="AR10" s="58">
        <v>7.0</v>
      </c>
      <c r="AS10" s="58">
        <f t="shared" si="9"/>
        <v>1213</v>
      </c>
      <c r="AT10" s="58">
        <v>11987.0</v>
      </c>
      <c r="AU10" s="58">
        <v>7.0</v>
      </c>
      <c r="AV10" s="58">
        <v>21.0</v>
      </c>
      <c r="AW10" s="58">
        <v>0.0</v>
      </c>
      <c r="AX10" s="58">
        <f t="shared" si="10"/>
        <v>21</v>
      </c>
      <c r="AY10" s="58">
        <v>514.0</v>
      </c>
      <c r="AZ10" s="58">
        <v>7.0</v>
      </c>
      <c r="BA10" s="58">
        <v>7.0</v>
      </c>
      <c r="BB10" s="58">
        <v>0.0</v>
      </c>
      <c r="BC10" s="58">
        <f t="shared" si="11"/>
        <v>7</v>
      </c>
      <c r="BD10" s="58">
        <v>36.0</v>
      </c>
      <c r="BE10" s="58">
        <v>863.0</v>
      </c>
      <c r="BF10" s="58">
        <v>7321.0</v>
      </c>
      <c r="BG10" s="58">
        <v>78.0</v>
      </c>
      <c r="BH10" s="58">
        <f t="shared" si="12"/>
        <v>7243</v>
      </c>
      <c r="BI10" s="58">
        <v>121200.0</v>
      </c>
      <c r="BJ10" s="58">
        <v>85.0</v>
      </c>
      <c r="BK10" s="58">
        <v>1481.0</v>
      </c>
      <c r="BL10" s="58">
        <v>7.0</v>
      </c>
      <c r="BM10" s="58">
        <v>212.0</v>
      </c>
      <c r="BN10" s="58">
        <v>731.0</v>
      </c>
      <c r="BO10" s="58">
        <v>9610.0</v>
      </c>
      <c r="BP10" s="58">
        <v>297.0</v>
      </c>
      <c r="BQ10" s="58">
        <v>6728.0</v>
      </c>
      <c r="BR10" s="58">
        <v>92.0</v>
      </c>
      <c r="BS10" s="58">
        <f t="shared" si="13"/>
        <v>6636</v>
      </c>
      <c r="BT10" s="58">
        <v>77930.0</v>
      </c>
      <c r="BU10" s="58">
        <v>137.0</v>
      </c>
      <c r="BV10" s="58">
        <v>5241.0</v>
      </c>
      <c r="BW10" s="58">
        <v>266.0</v>
      </c>
      <c r="BX10" s="58">
        <v>1423.0</v>
      </c>
      <c r="BY10" s="58">
        <v>7.0</v>
      </c>
      <c r="BZ10" s="58">
        <f t="shared" si="14"/>
        <v>1416</v>
      </c>
      <c r="CA10" s="58">
        <v>18898.0</v>
      </c>
      <c r="CB10" s="58">
        <v>14.0</v>
      </c>
      <c r="CC10" s="58">
        <v>169.0</v>
      </c>
      <c r="CD10" s="58">
        <v>180.0</v>
      </c>
      <c r="CE10" s="58">
        <v>301.0</v>
      </c>
      <c r="CF10" s="58">
        <v>14.0</v>
      </c>
      <c r="CG10" s="58">
        <f t="shared" si="15"/>
        <v>287</v>
      </c>
      <c r="CH10" s="58">
        <v>2537.0</v>
      </c>
      <c r="CI10" s="58">
        <v>0.0</v>
      </c>
      <c r="CJ10" s="58">
        <v>0.0</v>
      </c>
      <c r="CK10" s="58">
        <v>0.0</v>
      </c>
      <c r="CL10" s="58">
        <f t="shared" si="16"/>
        <v>0</v>
      </c>
      <c r="CM10" s="58">
        <v>0.0</v>
      </c>
      <c r="CN10" s="58">
        <v>7.0</v>
      </c>
      <c r="CO10" s="58">
        <v>66.0</v>
      </c>
      <c r="CP10" s="58">
        <v>0.0</v>
      </c>
      <c r="CQ10" s="58">
        <f t="shared" si="17"/>
        <v>66</v>
      </c>
      <c r="CR10" s="58">
        <v>1195.0</v>
      </c>
      <c r="CS10" s="58">
        <v>324.0</v>
      </c>
      <c r="CT10" s="58">
        <v>1112.0</v>
      </c>
      <c r="CU10" s="58">
        <v>7.0</v>
      </c>
      <c r="CV10" s="58">
        <f t="shared" si="18"/>
        <v>1105</v>
      </c>
      <c r="CW10" s="58">
        <v>18563.0</v>
      </c>
    </row>
    <row r="11" ht="15.75" customHeight="1">
      <c r="A11" s="2" t="s">
        <v>91</v>
      </c>
      <c r="B11" s="58">
        <v>232.0</v>
      </c>
      <c r="C11" s="58">
        <v>437.0</v>
      </c>
      <c r="D11" s="58">
        <v>105.0</v>
      </c>
      <c r="E11" s="58">
        <f t="shared" si="1"/>
        <v>332</v>
      </c>
      <c r="F11" s="58">
        <v>2069.0</v>
      </c>
      <c r="G11" s="58">
        <v>1827.0</v>
      </c>
      <c r="H11" s="58">
        <v>3215.0</v>
      </c>
      <c r="I11" s="58">
        <v>424.0</v>
      </c>
      <c r="J11" s="58">
        <f t="shared" si="2"/>
        <v>2791</v>
      </c>
      <c r="K11" s="58">
        <v>27495.0</v>
      </c>
      <c r="L11" s="58">
        <v>786.0</v>
      </c>
      <c r="M11" s="58">
        <v>864.0</v>
      </c>
      <c r="N11" s="58">
        <v>90.0</v>
      </c>
      <c r="O11" s="58">
        <f t="shared" si="3"/>
        <v>774</v>
      </c>
      <c r="P11" s="58">
        <v>6790.0</v>
      </c>
      <c r="Q11" s="58">
        <v>250.0</v>
      </c>
      <c r="R11" s="58">
        <v>921.0</v>
      </c>
      <c r="S11" s="58">
        <v>328.0</v>
      </c>
      <c r="T11" s="58">
        <f t="shared" si="4"/>
        <v>593</v>
      </c>
      <c r="U11" s="58">
        <v>6751.0</v>
      </c>
      <c r="V11" s="58">
        <v>402.0</v>
      </c>
      <c r="W11" s="58">
        <v>894.0</v>
      </c>
      <c r="X11" s="58">
        <v>8.0</v>
      </c>
      <c r="Y11" s="58">
        <f t="shared" si="5"/>
        <v>886</v>
      </c>
      <c r="Z11" s="58">
        <v>8297.0</v>
      </c>
      <c r="AA11" s="58">
        <v>82.0</v>
      </c>
      <c r="AB11" s="58">
        <v>117.0</v>
      </c>
      <c r="AC11" s="58">
        <v>0.0</v>
      </c>
      <c r="AD11" s="58">
        <f t="shared" si="6"/>
        <v>117</v>
      </c>
      <c r="AE11" s="58">
        <v>1178.0</v>
      </c>
      <c r="AF11" s="58">
        <v>397.0</v>
      </c>
      <c r="AG11" s="58">
        <v>1436.0</v>
      </c>
      <c r="AH11" s="58">
        <v>57.0</v>
      </c>
      <c r="AI11" s="58">
        <f t="shared" si="7"/>
        <v>1379</v>
      </c>
      <c r="AJ11" s="58">
        <v>23535.0</v>
      </c>
      <c r="AK11" s="58">
        <v>57.0</v>
      </c>
      <c r="AL11" s="58">
        <v>85.0</v>
      </c>
      <c r="AM11" s="58">
        <v>32.0</v>
      </c>
      <c r="AN11" s="58">
        <f t="shared" si="8"/>
        <v>53</v>
      </c>
      <c r="AO11" s="58">
        <v>391.0</v>
      </c>
      <c r="AP11" s="58">
        <v>249.0</v>
      </c>
      <c r="AQ11" s="58">
        <v>1025.0</v>
      </c>
      <c r="AR11" s="58">
        <v>34.0</v>
      </c>
      <c r="AS11" s="58">
        <f t="shared" si="9"/>
        <v>991</v>
      </c>
      <c r="AT11" s="58">
        <v>18039.0</v>
      </c>
      <c r="AU11" s="58">
        <v>1045.0</v>
      </c>
      <c r="AV11" s="58">
        <v>2032.0</v>
      </c>
      <c r="AW11" s="58">
        <v>115.0</v>
      </c>
      <c r="AX11" s="58">
        <f t="shared" si="10"/>
        <v>1917</v>
      </c>
      <c r="AY11" s="58">
        <v>12812.0</v>
      </c>
      <c r="AZ11" s="58">
        <v>454.0</v>
      </c>
      <c r="BA11" s="58">
        <v>378.0</v>
      </c>
      <c r="BB11" s="58">
        <v>37.0</v>
      </c>
      <c r="BC11" s="58">
        <f t="shared" si="11"/>
        <v>341</v>
      </c>
      <c r="BD11" s="58">
        <v>2186.0</v>
      </c>
      <c r="BE11" s="58">
        <v>1043.0</v>
      </c>
      <c r="BF11" s="58">
        <v>2193.0</v>
      </c>
      <c r="BG11" s="58">
        <v>115.0</v>
      </c>
      <c r="BH11" s="58">
        <f t="shared" si="12"/>
        <v>2078</v>
      </c>
      <c r="BI11" s="58">
        <v>13520.0</v>
      </c>
      <c r="BJ11" s="58">
        <v>39.0</v>
      </c>
      <c r="BK11" s="58">
        <v>198.0</v>
      </c>
      <c r="BL11" s="58">
        <v>318.0</v>
      </c>
      <c r="BM11" s="58">
        <v>2159.0</v>
      </c>
      <c r="BN11" s="58">
        <v>1418.0</v>
      </c>
      <c r="BO11" s="58">
        <v>13991.0</v>
      </c>
      <c r="BP11" s="58">
        <v>55.0</v>
      </c>
      <c r="BQ11" s="58">
        <v>50.0</v>
      </c>
      <c r="BR11" s="58">
        <v>0.0</v>
      </c>
      <c r="BS11" s="58">
        <f t="shared" si="13"/>
        <v>50</v>
      </c>
      <c r="BT11" s="58">
        <v>1070.0</v>
      </c>
      <c r="BU11" s="58">
        <v>440.0</v>
      </c>
      <c r="BV11" s="58">
        <v>10198.0</v>
      </c>
      <c r="BW11" s="58">
        <v>808.0</v>
      </c>
      <c r="BX11" s="58">
        <v>1668.0</v>
      </c>
      <c r="BY11" s="58">
        <v>213.0</v>
      </c>
      <c r="BZ11" s="58">
        <f t="shared" si="14"/>
        <v>1455</v>
      </c>
      <c r="CA11" s="58">
        <v>19436.0</v>
      </c>
      <c r="CB11" s="58">
        <v>39.0</v>
      </c>
      <c r="CC11" s="58">
        <v>437.0</v>
      </c>
      <c r="CD11" s="58">
        <v>563.0</v>
      </c>
      <c r="CE11" s="58">
        <v>496.0</v>
      </c>
      <c r="CF11" s="58">
        <v>4.0</v>
      </c>
      <c r="CG11" s="58">
        <f t="shared" si="15"/>
        <v>492</v>
      </c>
      <c r="CH11" s="58">
        <v>3537.0</v>
      </c>
      <c r="CI11" s="58">
        <v>16.0</v>
      </c>
      <c r="CJ11" s="58">
        <v>16.0</v>
      </c>
      <c r="CK11" s="58">
        <v>0.0</v>
      </c>
      <c r="CL11" s="58">
        <f t="shared" si="16"/>
        <v>16</v>
      </c>
      <c r="CM11" s="58">
        <v>219.0</v>
      </c>
      <c r="CN11" s="58">
        <v>0.0</v>
      </c>
      <c r="CO11" s="58">
        <v>0.0</v>
      </c>
      <c r="CP11" s="58">
        <v>0.0</v>
      </c>
      <c r="CQ11" s="58">
        <f t="shared" si="17"/>
        <v>0</v>
      </c>
      <c r="CR11" s="58">
        <v>0.0</v>
      </c>
      <c r="CS11" s="58">
        <v>479.0</v>
      </c>
      <c r="CT11" s="58">
        <v>505.0</v>
      </c>
      <c r="CU11" s="58">
        <v>35.0</v>
      </c>
      <c r="CV11" s="58">
        <f t="shared" si="18"/>
        <v>470</v>
      </c>
      <c r="CW11" s="58">
        <v>5099.0</v>
      </c>
    </row>
    <row r="12" ht="15.75" customHeight="1">
      <c r="A12" s="2" t="s">
        <v>92</v>
      </c>
      <c r="B12" s="58">
        <v>0.0</v>
      </c>
      <c r="C12" s="58">
        <v>0.0</v>
      </c>
      <c r="D12" s="58">
        <v>0.0</v>
      </c>
      <c r="E12" s="58">
        <f t="shared" si="1"/>
        <v>0</v>
      </c>
      <c r="F12" s="58">
        <v>0.0</v>
      </c>
      <c r="G12" s="58">
        <v>708.0</v>
      </c>
      <c r="H12" s="58">
        <v>8332.0</v>
      </c>
      <c r="I12" s="58">
        <v>747.0</v>
      </c>
      <c r="J12" s="58">
        <f t="shared" si="2"/>
        <v>7585</v>
      </c>
      <c r="K12" s="58">
        <v>90909.0</v>
      </c>
      <c r="L12" s="58">
        <v>89.0</v>
      </c>
      <c r="M12" s="58">
        <v>678.0</v>
      </c>
      <c r="N12" s="58">
        <v>3.0</v>
      </c>
      <c r="O12" s="58">
        <f t="shared" si="3"/>
        <v>675</v>
      </c>
      <c r="P12" s="58">
        <v>8476.0</v>
      </c>
      <c r="Q12" s="58">
        <v>186.0</v>
      </c>
      <c r="R12" s="58">
        <v>2302.0</v>
      </c>
      <c r="S12" s="58">
        <v>41.0</v>
      </c>
      <c r="T12" s="58">
        <f t="shared" si="4"/>
        <v>2261</v>
      </c>
      <c r="U12" s="58">
        <v>21153.0</v>
      </c>
      <c r="V12" s="58">
        <v>10.0</v>
      </c>
      <c r="W12" s="58">
        <v>41.0</v>
      </c>
      <c r="X12" s="58">
        <v>0.0</v>
      </c>
      <c r="Y12" s="58">
        <f t="shared" si="5"/>
        <v>41</v>
      </c>
      <c r="Z12" s="58">
        <v>228.0</v>
      </c>
      <c r="AA12" s="58">
        <v>166.0</v>
      </c>
      <c r="AB12" s="58">
        <v>478.0</v>
      </c>
      <c r="AC12" s="58">
        <v>0.0</v>
      </c>
      <c r="AD12" s="58">
        <f t="shared" si="6"/>
        <v>478</v>
      </c>
      <c r="AE12" s="58">
        <v>4612.0</v>
      </c>
      <c r="AF12" s="58">
        <v>48.0</v>
      </c>
      <c r="AG12" s="58">
        <v>314.0</v>
      </c>
      <c r="AH12" s="58">
        <v>1.0</v>
      </c>
      <c r="AI12" s="58">
        <f t="shared" si="7"/>
        <v>313</v>
      </c>
      <c r="AJ12" s="58">
        <v>5442.0</v>
      </c>
      <c r="AK12" s="58">
        <v>6.0</v>
      </c>
      <c r="AL12" s="58">
        <v>6.0</v>
      </c>
      <c r="AM12" s="58">
        <v>0.0</v>
      </c>
      <c r="AN12" s="58">
        <f t="shared" si="8"/>
        <v>6</v>
      </c>
      <c r="AO12" s="58">
        <v>93.0</v>
      </c>
      <c r="AP12" s="58">
        <v>132.0</v>
      </c>
      <c r="AQ12" s="58">
        <v>1616.0</v>
      </c>
      <c r="AR12" s="58">
        <v>31.0</v>
      </c>
      <c r="AS12" s="58">
        <f t="shared" si="9"/>
        <v>1585</v>
      </c>
      <c r="AT12" s="58">
        <v>17988.0</v>
      </c>
      <c r="AU12" s="58">
        <v>88.0</v>
      </c>
      <c r="AV12" s="58">
        <v>1235.0</v>
      </c>
      <c r="AW12" s="58">
        <v>36.0</v>
      </c>
      <c r="AX12" s="58">
        <f t="shared" si="10"/>
        <v>1199</v>
      </c>
      <c r="AY12" s="58">
        <v>17127.0</v>
      </c>
      <c r="AZ12" s="58">
        <v>58.0</v>
      </c>
      <c r="BA12" s="58">
        <v>236.0</v>
      </c>
      <c r="BB12" s="58">
        <v>11.0</v>
      </c>
      <c r="BC12" s="58">
        <f t="shared" si="11"/>
        <v>225</v>
      </c>
      <c r="BD12" s="58">
        <v>4016.0</v>
      </c>
      <c r="BE12" s="58">
        <v>966.0</v>
      </c>
      <c r="BF12" s="58">
        <v>18318.0</v>
      </c>
      <c r="BG12" s="58">
        <v>584.0</v>
      </c>
      <c r="BH12" s="58">
        <f t="shared" si="12"/>
        <v>17734</v>
      </c>
      <c r="BI12" s="58">
        <v>417555.0</v>
      </c>
      <c r="BJ12" s="58">
        <v>61.0</v>
      </c>
      <c r="BK12" s="58">
        <v>4857.0</v>
      </c>
      <c r="BL12" s="58">
        <v>11.0</v>
      </c>
      <c r="BM12" s="58">
        <v>1834.0</v>
      </c>
      <c r="BN12" s="58">
        <v>306.0</v>
      </c>
      <c r="BO12" s="58">
        <v>9698.0</v>
      </c>
      <c r="BP12" s="58">
        <v>76.0</v>
      </c>
      <c r="BQ12" s="58">
        <v>1588.0</v>
      </c>
      <c r="BR12" s="58">
        <v>40.0</v>
      </c>
      <c r="BS12" s="58">
        <f t="shared" si="13"/>
        <v>1548</v>
      </c>
      <c r="BT12" s="58">
        <v>19484.0</v>
      </c>
      <c r="BU12" s="58">
        <v>11.0</v>
      </c>
      <c r="BV12" s="58">
        <v>84.0</v>
      </c>
      <c r="BW12" s="58">
        <v>103.0</v>
      </c>
      <c r="BX12" s="58">
        <v>1057.0</v>
      </c>
      <c r="BY12" s="58">
        <v>60.0</v>
      </c>
      <c r="BZ12" s="58">
        <f t="shared" si="14"/>
        <v>997</v>
      </c>
      <c r="CA12" s="58">
        <v>14501.0</v>
      </c>
      <c r="CB12" s="58">
        <v>0.0</v>
      </c>
      <c r="CC12" s="58">
        <v>0.0</v>
      </c>
      <c r="CD12" s="58">
        <v>49.0</v>
      </c>
      <c r="CE12" s="58">
        <v>826.0</v>
      </c>
      <c r="CF12" s="58">
        <v>145.0</v>
      </c>
      <c r="CG12" s="58">
        <f t="shared" si="15"/>
        <v>681</v>
      </c>
      <c r="CH12" s="58">
        <v>8949.0</v>
      </c>
      <c r="CI12" s="58">
        <v>0.0</v>
      </c>
      <c r="CJ12" s="58">
        <v>0.0</v>
      </c>
      <c r="CK12" s="58">
        <v>0.0</v>
      </c>
      <c r="CL12" s="58">
        <f t="shared" si="16"/>
        <v>0</v>
      </c>
      <c r="CM12" s="58">
        <v>0.0</v>
      </c>
      <c r="CN12" s="58">
        <v>0.0</v>
      </c>
      <c r="CO12" s="58">
        <v>0.0</v>
      </c>
      <c r="CP12" s="58">
        <v>0.0</v>
      </c>
      <c r="CQ12" s="58">
        <f t="shared" si="17"/>
        <v>0</v>
      </c>
      <c r="CR12" s="58">
        <v>0.0</v>
      </c>
      <c r="CS12" s="58">
        <v>399.0</v>
      </c>
      <c r="CT12" s="58">
        <v>5982.0</v>
      </c>
      <c r="CU12" s="58">
        <v>254.0</v>
      </c>
      <c r="CV12" s="58">
        <f t="shared" si="18"/>
        <v>5728</v>
      </c>
      <c r="CW12" s="58">
        <v>172391.0</v>
      </c>
    </row>
    <row r="13" ht="15.75" customHeight="1">
      <c r="A13" s="2" t="s">
        <v>93</v>
      </c>
      <c r="B13" s="58">
        <v>42.0</v>
      </c>
      <c r="C13" s="58">
        <v>454.0</v>
      </c>
      <c r="D13" s="58">
        <v>0.0</v>
      </c>
      <c r="E13" s="58">
        <f t="shared" si="1"/>
        <v>454</v>
      </c>
      <c r="F13" s="58">
        <v>2866.0</v>
      </c>
      <c r="G13" s="58">
        <v>2476.0</v>
      </c>
      <c r="H13" s="58">
        <v>7087.0</v>
      </c>
      <c r="I13" s="58">
        <v>272.0</v>
      </c>
      <c r="J13" s="58">
        <f t="shared" si="2"/>
        <v>6815</v>
      </c>
      <c r="K13" s="58">
        <v>63718.0</v>
      </c>
      <c r="L13" s="58">
        <v>545.0</v>
      </c>
      <c r="M13" s="58">
        <v>684.0</v>
      </c>
      <c r="N13" s="58">
        <v>92.0</v>
      </c>
      <c r="O13" s="58">
        <f t="shared" si="3"/>
        <v>592</v>
      </c>
      <c r="P13" s="58">
        <v>7053.0</v>
      </c>
      <c r="Q13" s="58">
        <v>72.0</v>
      </c>
      <c r="R13" s="58">
        <v>185.0</v>
      </c>
      <c r="S13" s="58">
        <v>8.0</v>
      </c>
      <c r="T13" s="58">
        <f t="shared" si="4"/>
        <v>177</v>
      </c>
      <c r="U13" s="58">
        <v>1607.0</v>
      </c>
      <c r="V13" s="58">
        <v>41.0</v>
      </c>
      <c r="W13" s="58">
        <v>137.0</v>
      </c>
      <c r="X13" s="58">
        <v>1.0</v>
      </c>
      <c r="Y13" s="58">
        <f t="shared" si="5"/>
        <v>136</v>
      </c>
      <c r="Z13" s="58">
        <v>1018.0</v>
      </c>
      <c r="AA13" s="58">
        <v>115.0</v>
      </c>
      <c r="AB13" s="58">
        <v>139.0</v>
      </c>
      <c r="AC13" s="58">
        <v>0.0</v>
      </c>
      <c r="AD13" s="58">
        <f t="shared" si="6"/>
        <v>139</v>
      </c>
      <c r="AE13" s="58">
        <v>834.0</v>
      </c>
      <c r="AF13" s="58">
        <v>315.0</v>
      </c>
      <c r="AG13" s="58">
        <v>671.0</v>
      </c>
      <c r="AH13" s="58">
        <v>44.0</v>
      </c>
      <c r="AI13" s="58">
        <f t="shared" si="7"/>
        <v>627</v>
      </c>
      <c r="AJ13" s="58">
        <v>7781.0</v>
      </c>
      <c r="AK13" s="58">
        <v>82.0</v>
      </c>
      <c r="AL13" s="58">
        <v>156.0</v>
      </c>
      <c r="AM13" s="58">
        <v>0.0</v>
      </c>
      <c r="AN13" s="58">
        <f t="shared" si="8"/>
        <v>156</v>
      </c>
      <c r="AO13" s="58">
        <v>1825.0</v>
      </c>
      <c r="AP13" s="58">
        <v>74.0</v>
      </c>
      <c r="AQ13" s="58">
        <v>110.0</v>
      </c>
      <c r="AR13" s="58">
        <v>0.0</v>
      </c>
      <c r="AS13" s="58">
        <f t="shared" si="9"/>
        <v>110</v>
      </c>
      <c r="AT13" s="58">
        <v>1149.0</v>
      </c>
      <c r="AU13" s="58">
        <v>896.0</v>
      </c>
      <c r="AV13" s="58">
        <v>2371.0</v>
      </c>
      <c r="AW13" s="58">
        <v>215.0</v>
      </c>
      <c r="AX13" s="58">
        <f t="shared" si="10"/>
        <v>2156</v>
      </c>
      <c r="AY13" s="58">
        <v>17701.0</v>
      </c>
      <c r="AZ13" s="58">
        <v>203.0</v>
      </c>
      <c r="BA13" s="58">
        <v>261.0</v>
      </c>
      <c r="BB13" s="58">
        <v>8.0</v>
      </c>
      <c r="BC13" s="58">
        <f t="shared" si="11"/>
        <v>253</v>
      </c>
      <c r="BD13" s="58">
        <v>1742.0</v>
      </c>
      <c r="BE13" s="58">
        <v>637.0</v>
      </c>
      <c r="BF13" s="58">
        <v>1420.0</v>
      </c>
      <c r="BG13" s="58">
        <v>78.0</v>
      </c>
      <c r="BH13" s="58">
        <f t="shared" si="12"/>
        <v>1342</v>
      </c>
      <c r="BI13" s="58">
        <v>10305.0</v>
      </c>
      <c r="BJ13" s="58">
        <v>0.0</v>
      </c>
      <c r="BK13" s="58">
        <v>0.0</v>
      </c>
      <c r="BL13" s="58">
        <v>126.0</v>
      </c>
      <c r="BM13" s="58">
        <v>1246.0</v>
      </c>
      <c r="BN13" s="58">
        <v>1021.0</v>
      </c>
      <c r="BO13" s="58">
        <v>33407.0</v>
      </c>
      <c r="BP13" s="58">
        <v>0.0</v>
      </c>
      <c r="BQ13" s="58">
        <v>0.0</v>
      </c>
      <c r="BR13" s="58">
        <v>0.0</v>
      </c>
      <c r="BS13" s="58">
        <f t="shared" si="13"/>
        <v>0</v>
      </c>
      <c r="BT13" s="58">
        <v>0.0</v>
      </c>
      <c r="BU13" s="58">
        <v>476.0</v>
      </c>
      <c r="BV13" s="58">
        <v>11683.0</v>
      </c>
      <c r="BW13" s="58">
        <v>345.0</v>
      </c>
      <c r="BX13" s="58">
        <v>786.0</v>
      </c>
      <c r="BY13" s="58">
        <v>43.0</v>
      </c>
      <c r="BZ13" s="58">
        <f t="shared" si="14"/>
        <v>743</v>
      </c>
      <c r="CA13" s="58">
        <v>8384.0</v>
      </c>
      <c r="CB13" s="58">
        <v>167.0</v>
      </c>
      <c r="CC13" s="58">
        <v>8512.0</v>
      </c>
      <c r="CD13" s="58">
        <v>257.0</v>
      </c>
      <c r="CE13" s="58">
        <v>265.0</v>
      </c>
      <c r="CF13" s="58">
        <v>19.0</v>
      </c>
      <c r="CG13" s="58">
        <f t="shared" si="15"/>
        <v>246</v>
      </c>
      <c r="CH13" s="58">
        <v>2633.0</v>
      </c>
      <c r="CI13" s="58">
        <v>65.0</v>
      </c>
      <c r="CJ13" s="58">
        <v>33.0</v>
      </c>
      <c r="CK13" s="58">
        <v>12.0</v>
      </c>
      <c r="CL13" s="58">
        <f t="shared" si="16"/>
        <v>21</v>
      </c>
      <c r="CM13" s="58">
        <v>269.0</v>
      </c>
      <c r="CN13" s="58">
        <v>0.0</v>
      </c>
      <c r="CO13" s="58">
        <v>0.0</v>
      </c>
      <c r="CP13" s="58">
        <v>0.0</v>
      </c>
      <c r="CQ13" s="58">
        <f t="shared" si="17"/>
        <v>0</v>
      </c>
      <c r="CR13" s="58">
        <v>0.0</v>
      </c>
      <c r="CS13" s="58">
        <v>481.0</v>
      </c>
      <c r="CT13" s="58">
        <v>1304.0</v>
      </c>
      <c r="CU13" s="58">
        <v>17.0</v>
      </c>
      <c r="CV13" s="58">
        <f t="shared" si="18"/>
        <v>1287</v>
      </c>
      <c r="CW13" s="58">
        <v>27156.0</v>
      </c>
    </row>
    <row r="14" ht="15.75" customHeight="1">
      <c r="A14" s="2" t="s">
        <v>75</v>
      </c>
      <c r="B14" s="58">
        <v>15.0</v>
      </c>
      <c r="C14" s="58">
        <v>15.0</v>
      </c>
      <c r="D14" s="58">
        <v>0.0</v>
      </c>
      <c r="E14" s="58">
        <f t="shared" si="1"/>
        <v>15</v>
      </c>
      <c r="F14" s="58">
        <v>154.0</v>
      </c>
      <c r="G14" s="58">
        <v>5076.0</v>
      </c>
      <c r="H14" s="58">
        <v>17010.0</v>
      </c>
      <c r="I14" s="58">
        <v>1848.0</v>
      </c>
      <c r="J14" s="58">
        <f t="shared" si="2"/>
        <v>15162</v>
      </c>
      <c r="K14" s="58">
        <v>122387.0</v>
      </c>
      <c r="L14" s="58">
        <v>699.0</v>
      </c>
      <c r="M14" s="58">
        <v>1867.0</v>
      </c>
      <c r="N14" s="58">
        <v>339.0</v>
      </c>
      <c r="O14" s="58">
        <f t="shared" si="3"/>
        <v>1528</v>
      </c>
      <c r="P14" s="58">
        <v>12303.0</v>
      </c>
      <c r="Q14" s="58">
        <v>221.0</v>
      </c>
      <c r="R14" s="58">
        <v>501.0</v>
      </c>
      <c r="S14" s="58">
        <v>91.0</v>
      </c>
      <c r="T14" s="58">
        <f t="shared" si="4"/>
        <v>410</v>
      </c>
      <c r="U14" s="58">
        <v>2975.0</v>
      </c>
      <c r="V14" s="58">
        <v>277.0</v>
      </c>
      <c r="W14" s="58">
        <v>481.0</v>
      </c>
      <c r="X14" s="58">
        <v>29.0</v>
      </c>
      <c r="Y14" s="58">
        <f t="shared" si="5"/>
        <v>452</v>
      </c>
      <c r="Z14" s="58">
        <v>4023.0</v>
      </c>
      <c r="AA14" s="58">
        <v>118.0</v>
      </c>
      <c r="AB14" s="58">
        <v>358.0</v>
      </c>
      <c r="AC14" s="58">
        <v>14.0</v>
      </c>
      <c r="AD14" s="58">
        <f t="shared" si="6"/>
        <v>344</v>
      </c>
      <c r="AE14" s="58">
        <v>2198.0</v>
      </c>
      <c r="AF14" s="58">
        <v>375.0</v>
      </c>
      <c r="AG14" s="58">
        <v>678.0</v>
      </c>
      <c r="AH14" s="58">
        <v>173.0</v>
      </c>
      <c r="AI14" s="58">
        <f t="shared" si="7"/>
        <v>505</v>
      </c>
      <c r="AJ14" s="58">
        <v>4828.0</v>
      </c>
      <c r="AK14" s="58">
        <v>44.0</v>
      </c>
      <c r="AL14" s="58">
        <v>29.0</v>
      </c>
      <c r="AM14" s="58">
        <v>0.0</v>
      </c>
      <c r="AN14" s="58">
        <f t="shared" si="8"/>
        <v>29</v>
      </c>
      <c r="AO14" s="58">
        <v>207.0</v>
      </c>
      <c r="AP14" s="58">
        <v>178.0</v>
      </c>
      <c r="AQ14" s="58">
        <v>423.0</v>
      </c>
      <c r="AR14" s="58">
        <v>44.0</v>
      </c>
      <c r="AS14" s="58">
        <f t="shared" si="9"/>
        <v>379</v>
      </c>
      <c r="AT14" s="58">
        <v>3288.0</v>
      </c>
      <c r="AU14" s="58">
        <v>2047.0</v>
      </c>
      <c r="AV14" s="58">
        <v>4579.0</v>
      </c>
      <c r="AW14" s="58">
        <v>433.0</v>
      </c>
      <c r="AX14" s="58">
        <f t="shared" si="10"/>
        <v>4146</v>
      </c>
      <c r="AY14" s="58">
        <v>37449.0</v>
      </c>
      <c r="AZ14" s="58">
        <v>1617.0</v>
      </c>
      <c r="BA14" s="58">
        <v>2470.0</v>
      </c>
      <c r="BB14" s="58">
        <v>342.0</v>
      </c>
      <c r="BC14" s="58">
        <f t="shared" si="11"/>
        <v>2128</v>
      </c>
      <c r="BD14" s="58">
        <v>16620.0</v>
      </c>
      <c r="BE14" s="58">
        <v>996.0</v>
      </c>
      <c r="BF14" s="58">
        <v>3078.0</v>
      </c>
      <c r="BG14" s="58">
        <v>411.0</v>
      </c>
      <c r="BH14" s="58">
        <f t="shared" si="12"/>
        <v>2667</v>
      </c>
      <c r="BI14" s="58">
        <v>26510.0</v>
      </c>
      <c r="BJ14" s="58">
        <v>63.0</v>
      </c>
      <c r="BK14" s="58">
        <v>2137.0</v>
      </c>
      <c r="BL14" s="58">
        <v>321.0</v>
      </c>
      <c r="BM14" s="58">
        <v>5749.0</v>
      </c>
      <c r="BN14" s="58">
        <v>1178.0</v>
      </c>
      <c r="BO14" s="58">
        <v>17911.0</v>
      </c>
      <c r="BP14" s="58">
        <v>29.0</v>
      </c>
      <c r="BQ14" s="58">
        <v>79.0</v>
      </c>
      <c r="BR14" s="58">
        <v>0.0</v>
      </c>
      <c r="BS14" s="58">
        <f t="shared" si="13"/>
        <v>79</v>
      </c>
      <c r="BT14" s="58">
        <v>418.0</v>
      </c>
      <c r="BU14" s="58">
        <v>1760.0</v>
      </c>
      <c r="BV14" s="58">
        <v>49775.0</v>
      </c>
      <c r="BW14" s="58">
        <v>265.0</v>
      </c>
      <c r="BX14" s="58">
        <v>816.0</v>
      </c>
      <c r="BY14" s="58">
        <v>16.0</v>
      </c>
      <c r="BZ14" s="58">
        <f t="shared" si="14"/>
        <v>800</v>
      </c>
      <c r="CA14" s="58">
        <v>8627.0</v>
      </c>
      <c r="CB14" s="58">
        <v>771.0</v>
      </c>
      <c r="CC14" s="58">
        <v>17372.0</v>
      </c>
      <c r="CD14" s="58">
        <v>391.0</v>
      </c>
      <c r="CE14" s="58">
        <v>686.0</v>
      </c>
      <c r="CF14" s="58">
        <v>166.0</v>
      </c>
      <c r="CG14" s="58">
        <f t="shared" si="15"/>
        <v>520</v>
      </c>
      <c r="CH14" s="58">
        <v>5370.0</v>
      </c>
      <c r="CI14" s="58">
        <v>14.0</v>
      </c>
      <c r="CJ14" s="58">
        <v>14.0</v>
      </c>
      <c r="CK14" s="58">
        <v>0.0</v>
      </c>
      <c r="CL14" s="58">
        <f t="shared" si="16"/>
        <v>14</v>
      </c>
      <c r="CM14" s="58">
        <v>101.0</v>
      </c>
      <c r="CN14" s="58">
        <v>0.0</v>
      </c>
      <c r="CO14" s="58">
        <v>0.0</v>
      </c>
      <c r="CP14" s="58">
        <v>0.0</v>
      </c>
      <c r="CQ14" s="58">
        <f t="shared" si="17"/>
        <v>0</v>
      </c>
      <c r="CR14" s="58">
        <v>0.0</v>
      </c>
      <c r="CS14" s="58">
        <v>1681.0</v>
      </c>
      <c r="CT14" s="58">
        <v>3128.0</v>
      </c>
      <c r="CU14" s="58">
        <v>56.0</v>
      </c>
      <c r="CV14" s="58">
        <f t="shared" si="18"/>
        <v>3072</v>
      </c>
      <c r="CW14" s="58">
        <v>41554.0</v>
      </c>
    </row>
    <row r="15" ht="15.75" customHeight="1">
      <c r="A15" s="2" t="s">
        <v>101</v>
      </c>
      <c r="B15" s="58">
        <v>9.0</v>
      </c>
      <c r="C15" s="58">
        <v>11.0</v>
      </c>
      <c r="D15" s="58">
        <v>0.0</v>
      </c>
      <c r="E15" s="58">
        <f t="shared" si="1"/>
        <v>11</v>
      </c>
      <c r="F15" s="58">
        <v>106.0</v>
      </c>
      <c r="G15" s="58">
        <v>2000.0</v>
      </c>
      <c r="H15" s="58">
        <v>5627.0</v>
      </c>
      <c r="I15" s="58">
        <v>275.0</v>
      </c>
      <c r="J15" s="58">
        <f t="shared" si="2"/>
        <v>5352</v>
      </c>
      <c r="K15" s="58">
        <v>39584.0</v>
      </c>
      <c r="L15" s="58">
        <v>755.0</v>
      </c>
      <c r="M15" s="58">
        <v>1047.0</v>
      </c>
      <c r="N15" s="58">
        <v>0.0</v>
      </c>
      <c r="O15" s="58">
        <f t="shared" si="3"/>
        <v>1047</v>
      </c>
      <c r="P15" s="58">
        <v>8932.0</v>
      </c>
      <c r="Q15" s="58">
        <v>158.0</v>
      </c>
      <c r="R15" s="58">
        <v>247.0</v>
      </c>
      <c r="S15" s="58">
        <v>2.0</v>
      </c>
      <c r="T15" s="58">
        <f t="shared" si="4"/>
        <v>245</v>
      </c>
      <c r="U15" s="58">
        <v>2236.0</v>
      </c>
      <c r="V15" s="58">
        <v>129.0</v>
      </c>
      <c r="W15" s="58">
        <v>260.0</v>
      </c>
      <c r="X15" s="58">
        <v>2.0</v>
      </c>
      <c r="Y15" s="58">
        <f t="shared" si="5"/>
        <v>258</v>
      </c>
      <c r="Z15" s="58">
        <v>2299.0</v>
      </c>
      <c r="AA15" s="58">
        <v>34.0</v>
      </c>
      <c r="AB15" s="58">
        <v>23.0</v>
      </c>
      <c r="AC15" s="58">
        <v>0.0</v>
      </c>
      <c r="AD15" s="58">
        <f t="shared" si="6"/>
        <v>23</v>
      </c>
      <c r="AE15" s="58">
        <v>130.0</v>
      </c>
      <c r="AF15" s="58">
        <v>292.0</v>
      </c>
      <c r="AG15" s="58">
        <v>1152.0</v>
      </c>
      <c r="AH15" s="58">
        <v>65.0</v>
      </c>
      <c r="AI15" s="58">
        <f t="shared" si="7"/>
        <v>1087</v>
      </c>
      <c r="AJ15" s="58">
        <v>16185.0</v>
      </c>
      <c r="AK15" s="58">
        <v>8.0</v>
      </c>
      <c r="AL15" s="58">
        <v>4.0</v>
      </c>
      <c r="AM15" s="58">
        <v>0.0</v>
      </c>
      <c r="AN15" s="58">
        <f t="shared" si="8"/>
        <v>4</v>
      </c>
      <c r="AO15" s="58">
        <v>64.0</v>
      </c>
      <c r="AP15" s="58">
        <v>126.0</v>
      </c>
      <c r="AQ15" s="58">
        <v>569.0</v>
      </c>
      <c r="AR15" s="58">
        <v>21.0</v>
      </c>
      <c r="AS15" s="58">
        <f t="shared" si="9"/>
        <v>548</v>
      </c>
      <c r="AT15" s="58">
        <v>4291.0</v>
      </c>
      <c r="AU15" s="58">
        <v>1172.0</v>
      </c>
      <c r="AV15" s="58">
        <v>3070.0</v>
      </c>
      <c r="AW15" s="58">
        <v>216.0</v>
      </c>
      <c r="AX15" s="58">
        <f t="shared" si="10"/>
        <v>2854</v>
      </c>
      <c r="AY15" s="58">
        <v>25391.0</v>
      </c>
      <c r="AZ15" s="58">
        <v>640.0</v>
      </c>
      <c r="BA15" s="58">
        <v>1202.0</v>
      </c>
      <c r="BB15" s="58">
        <v>57.0</v>
      </c>
      <c r="BC15" s="58">
        <f t="shared" si="11"/>
        <v>1145</v>
      </c>
      <c r="BD15" s="58">
        <v>9374.0</v>
      </c>
      <c r="BE15" s="58">
        <v>902.0</v>
      </c>
      <c r="BF15" s="58">
        <v>1432.0</v>
      </c>
      <c r="BG15" s="58">
        <v>36.0</v>
      </c>
      <c r="BH15" s="58">
        <f t="shared" si="12"/>
        <v>1396</v>
      </c>
      <c r="BI15" s="58">
        <v>9696.0</v>
      </c>
      <c r="BJ15" s="58">
        <v>10.0</v>
      </c>
      <c r="BK15" s="58">
        <v>51.0</v>
      </c>
      <c r="BL15" s="58">
        <v>293.0</v>
      </c>
      <c r="BM15" s="58">
        <v>4830.0</v>
      </c>
      <c r="BN15" s="58">
        <v>780.0</v>
      </c>
      <c r="BO15" s="58">
        <v>12051.0</v>
      </c>
      <c r="BP15" s="58">
        <v>0.0</v>
      </c>
      <c r="BQ15" s="58">
        <v>0.0</v>
      </c>
      <c r="BR15" s="58">
        <v>0.0</v>
      </c>
      <c r="BS15" s="58">
        <f t="shared" si="13"/>
        <v>0</v>
      </c>
      <c r="BT15" s="58">
        <v>0.0</v>
      </c>
      <c r="BU15" s="58">
        <v>1303.0</v>
      </c>
      <c r="BV15" s="58">
        <v>34359.0</v>
      </c>
      <c r="BW15" s="58">
        <v>134.0</v>
      </c>
      <c r="BX15" s="58">
        <v>289.0</v>
      </c>
      <c r="BY15" s="58">
        <v>39.0</v>
      </c>
      <c r="BZ15" s="58">
        <f t="shared" si="14"/>
        <v>250</v>
      </c>
      <c r="CA15" s="58">
        <v>2246.0</v>
      </c>
      <c r="CB15" s="58">
        <v>85.0</v>
      </c>
      <c r="CC15" s="58">
        <v>3949.0</v>
      </c>
      <c r="CD15" s="58">
        <v>474.0</v>
      </c>
      <c r="CE15" s="58">
        <v>813.0</v>
      </c>
      <c r="CF15" s="58">
        <v>12.0</v>
      </c>
      <c r="CG15" s="58">
        <f t="shared" si="15"/>
        <v>801</v>
      </c>
      <c r="CH15" s="58">
        <v>10001.0</v>
      </c>
      <c r="CI15" s="58">
        <v>0.0</v>
      </c>
      <c r="CJ15" s="58">
        <v>0.0</v>
      </c>
      <c r="CK15" s="58">
        <v>0.0</v>
      </c>
      <c r="CL15" s="58">
        <f t="shared" si="16"/>
        <v>0</v>
      </c>
      <c r="CM15" s="58">
        <v>0.0</v>
      </c>
      <c r="CN15" s="58">
        <v>0.0</v>
      </c>
      <c r="CO15" s="58">
        <v>0.0</v>
      </c>
      <c r="CP15" s="58">
        <v>0.0</v>
      </c>
      <c r="CQ15" s="58">
        <f t="shared" si="17"/>
        <v>0</v>
      </c>
      <c r="CR15" s="58">
        <v>0.0</v>
      </c>
      <c r="CS15" s="58">
        <v>790.0</v>
      </c>
      <c r="CT15" s="58">
        <v>985.0</v>
      </c>
      <c r="CU15" s="58">
        <v>1.0</v>
      </c>
      <c r="CV15" s="58">
        <f t="shared" si="18"/>
        <v>984</v>
      </c>
      <c r="CW15" s="58">
        <v>13493.0</v>
      </c>
    </row>
    <row r="16" ht="15.75" customHeight="1">
      <c r="A16" s="2" t="s">
        <v>95</v>
      </c>
      <c r="B16" s="58">
        <v>136.0</v>
      </c>
      <c r="C16" s="58">
        <v>620.0</v>
      </c>
      <c r="D16" s="58">
        <v>0.0</v>
      </c>
      <c r="E16" s="58">
        <f t="shared" si="1"/>
        <v>620</v>
      </c>
      <c r="F16" s="58">
        <v>4386.0</v>
      </c>
      <c r="G16" s="58">
        <v>202.0</v>
      </c>
      <c r="H16" s="58">
        <v>691.0</v>
      </c>
      <c r="I16" s="58">
        <v>7.0</v>
      </c>
      <c r="J16" s="58">
        <f t="shared" si="2"/>
        <v>684</v>
      </c>
      <c r="K16" s="58">
        <v>8216.0</v>
      </c>
      <c r="L16" s="58">
        <v>0.0</v>
      </c>
      <c r="M16" s="58">
        <v>0.0</v>
      </c>
      <c r="N16" s="58">
        <v>0.0</v>
      </c>
      <c r="O16" s="58">
        <f t="shared" si="3"/>
        <v>0</v>
      </c>
      <c r="P16" s="58">
        <v>0.0</v>
      </c>
      <c r="Q16" s="58">
        <v>412.0</v>
      </c>
      <c r="R16" s="58">
        <v>2836.0</v>
      </c>
      <c r="S16" s="58">
        <v>101.0</v>
      </c>
      <c r="T16" s="58">
        <f t="shared" si="4"/>
        <v>2735</v>
      </c>
      <c r="U16" s="58">
        <v>31133.0</v>
      </c>
      <c r="V16" s="58">
        <v>6.0</v>
      </c>
      <c r="W16" s="58">
        <v>44.0</v>
      </c>
      <c r="X16" s="58">
        <v>0.0</v>
      </c>
      <c r="Y16" s="58">
        <f t="shared" si="5"/>
        <v>44</v>
      </c>
      <c r="Z16" s="58">
        <v>313.0</v>
      </c>
      <c r="AA16" s="58">
        <v>149.0</v>
      </c>
      <c r="AB16" s="58">
        <v>260.0</v>
      </c>
      <c r="AC16" s="58">
        <v>0.0</v>
      </c>
      <c r="AD16" s="58">
        <f t="shared" si="6"/>
        <v>260</v>
      </c>
      <c r="AE16" s="58">
        <v>2290.0</v>
      </c>
      <c r="AF16" s="58">
        <v>246.0</v>
      </c>
      <c r="AG16" s="58">
        <v>1130.0</v>
      </c>
      <c r="AH16" s="58">
        <v>50.0</v>
      </c>
      <c r="AI16" s="58">
        <f t="shared" si="7"/>
        <v>1080</v>
      </c>
      <c r="AJ16" s="58">
        <v>22946.0</v>
      </c>
      <c r="AK16" s="58">
        <v>79.0</v>
      </c>
      <c r="AL16" s="58">
        <v>160.0</v>
      </c>
      <c r="AM16" s="58">
        <v>3.0</v>
      </c>
      <c r="AN16" s="58">
        <f t="shared" si="8"/>
        <v>157</v>
      </c>
      <c r="AO16" s="58">
        <v>3017.0</v>
      </c>
      <c r="AP16" s="58">
        <v>230.0</v>
      </c>
      <c r="AQ16" s="58">
        <v>2266.0</v>
      </c>
      <c r="AR16" s="58">
        <v>181.0</v>
      </c>
      <c r="AS16" s="58">
        <f t="shared" si="9"/>
        <v>2085</v>
      </c>
      <c r="AT16" s="58">
        <v>40617.0</v>
      </c>
      <c r="AU16" s="58">
        <v>0.0</v>
      </c>
      <c r="AV16" s="58">
        <v>0.0</v>
      </c>
      <c r="AW16" s="58">
        <v>0.0</v>
      </c>
      <c r="AX16" s="58">
        <f t="shared" si="10"/>
        <v>0</v>
      </c>
      <c r="AY16" s="58">
        <v>0.0</v>
      </c>
      <c r="AZ16" s="58">
        <v>0.0</v>
      </c>
      <c r="BA16" s="58">
        <v>0.0</v>
      </c>
      <c r="BB16" s="58">
        <v>0.0</v>
      </c>
      <c r="BC16" s="58">
        <f t="shared" si="11"/>
        <v>0</v>
      </c>
      <c r="BD16" s="58">
        <v>0.0</v>
      </c>
      <c r="BE16" s="58">
        <v>0.0</v>
      </c>
      <c r="BF16" s="58">
        <v>0.0</v>
      </c>
      <c r="BG16" s="58">
        <v>0.0</v>
      </c>
      <c r="BH16" s="58">
        <f t="shared" si="12"/>
        <v>0</v>
      </c>
      <c r="BI16" s="58">
        <v>0.0</v>
      </c>
      <c r="BJ16" s="58">
        <v>13.0</v>
      </c>
      <c r="BK16" s="58">
        <v>101.0</v>
      </c>
      <c r="BL16" s="58">
        <v>0.0</v>
      </c>
      <c r="BM16" s="58">
        <v>0.0</v>
      </c>
      <c r="BN16" s="58">
        <v>739.0</v>
      </c>
      <c r="BO16" s="58">
        <v>38831.0</v>
      </c>
      <c r="BP16" s="58">
        <v>165.0</v>
      </c>
      <c r="BQ16" s="58">
        <v>706.0</v>
      </c>
      <c r="BR16" s="58">
        <v>11.0</v>
      </c>
      <c r="BS16" s="58">
        <f t="shared" si="13"/>
        <v>695</v>
      </c>
      <c r="BT16" s="58">
        <v>11274.0</v>
      </c>
      <c r="BU16" s="58">
        <v>7.0</v>
      </c>
      <c r="BV16" s="58">
        <v>547.0</v>
      </c>
      <c r="BW16" s="58">
        <v>483.0</v>
      </c>
      <c r="BX16" s="58">
        <v>3341.0</v>
      </c>
      <c r="BY16" s="58">
        <v>63.0</v>
      </c>
      <c r="BZ16" s="58">
        <f t="shared" si="14"/>
        <v>3278</v>
      </c>
      <c r="CA16" s="58">
        <v>67375.0</v>
      </c>
      <c r="CB16" s="58">
        <v>0.0</v>
      </c>
      <c r="CC16" s="58">
        <v>0.0</v>
      </c>
      <c r="CD16" s="58">
        <v>14.0</v>
      </c>
      <c r="CE16" s="58">
        <v>42.0</v>
      </c>
      <c r="CF16" s="58">
        <v>0.0</v>
      </c>
      <c r="CG16" s="58">
        <f t="shared" si="15"/>
        <v>42</v>
      </c>
      <c r="CH16" s="58">
        <v>445.0</v>
      </c>
      <c r="CI16" s="58">
        <v>0.0</v>
      </c>
      <c r="CJ16" s="58">
        <v>0.0</v>
      </c>
      <c r="CK16" s="58">
        <v>0.0</v>
      </c>
      <c r="CL16" s="58">
        <f t="shared" si="16"/>
        <v>0</v>
      </c>
      <c r="CM16" s="58">
        <v>0.0</v>
      </c>
      <c r="CN16" s="58">
        <v>0.0</v>
      </c>
      <c r="CO16" s="58">
        <v>0.0</v>
      </c>
      <c r="CP16" s="58">
        <v>0.0</v>
      </c>
      <c r="CQ16" s="58">
        <f t="shared" si="17"/>
        <v>0</v>
      </c>
      <c r="CR16" s="58">
        <v>0.0</v>
      </c>
      <c r="CS16" s="58">
        <v>63.0</v>
      </c>
      <c r="CT16" s="58">
        <v>39.0</v>
      </c>
      <c r="CU16" s="58">
        <v>0.0</v>
      </c>
      <c r="CV16" s="58">
        <f t="shared" si="18"/>
        <v>39</v>
      </c>
      <c r="CW16" s="58">
        <v>755.0</v>
      </c>
    </row>
    <row r="17" ht="15.75" customHeight="1">
      <c r="A17" s="2" t="s">
        <v>70</v>
      </c>
      <c r="B17" s="58">
        <v>126.0</v>
      </c>
      <c r="C17" s="58">
        <v>1413.0</v>
      </c>
      <c r="D17" s="58">
        <v>50.0</v>
      </c>
      <c r="E17" s="58">
        <f t="shared" si="1"/>
        <v>1363</v>
      </c>
      <c r="F17" s="58">
        <v>8861.0</v>
      </c>
      <c r="G17" s="58">
        <v>1848.0</v>
      </c>
      <c r="H17" s="58">
        <v>5328.0</v>
      </c>
      <c r="I17" s="58">
        <v>447.0</v>
      </c>
      <c r="J17" s="58">
        <f t="shared" si="2"/>
        <v>4881</v>
      </c>
      <c r="K17" s="58">
        <v>48263.0</v>
      </c>
      <c r="L17" s="58">
        <v>152.0</v>
      </c>
      <c r="M17" s="58">
        <v>280.0</v>
      </c>
      <c r="N17" s="58">
        <v>0.0</v>
      </c>
      <c r="O17" s="58">
        <f t="shared" si="3"/>
        <v>280</v>
      </c>
      <c r="P17" s="58">
        <v>2608.0</v>
      </c>
      <c r="Q17" s="58">
        <v>743.0</v>
      </c>
      <c r="R17" s="58">
        <v>3025.0</v>
      </c>
      <c r="S17" s="58">
        <v>83.0</v>
      </c>
      <c r="T17" s="58">
        <f t="shared" si="4"/>
        <v>2942</v>
      </c>
      <c r="U17" s="58">
        <v>34466.0</v>
      </c>
      <c r="V17" s="58">
        <v>235.0</v>
      </c>
      <c r="W17" s="58">
        <v>416.0</v>
      </c>
      <c r="X17" s="58">
        <v>15.0</v>
      </c>
      <c r="Y17" s="58">
        <f t="shared" si="5"/>
        <v>401</v>
      </c>
      <c r="Z17" s="58">
        <v>4551.0</v>
      </c>
      <c r="AA17" s="58">
        <v>208.0</v>
      </c>
      <c r="AB17" s="58">
        <v>265.0</v>
      </c>
      <c r="AC17" s="58">
        <v>10.0</v>
      </c>
      <c r="AD17" s="58">
        <f t="shared" si="6"/>
        <v>255</v>
      </c>
      <c r="AE17" s="58">
        <v>1833.0</v>
      </c>
      <c r="AF17" s="58">
        <v>1455.0</v>
      </c>
      <c r="AG17" s="58">
        <v>5275.0</v>
      </c>
      <c r="AH17" s="58">
        <v>93.0</v>
      </c>
      <c r="AI17" s="58">
        <f t="shared" si="7"/>
        <v>5182</v>
      </c>
      <c r="AJ17" s="58">
        <v>91933.0</v>
      </c>
      <c r="AK17" s="58">
        <v>111.0</v>
      </c>
      <c r="AL17" s="58">
        <v>229.0</v>
      </c>
      <c r="AM17" s="58">
        <v>0.0</v>
      </c>
      <c r="AN17" s="58">
        <f t="shared" si="8"/>
        <v>229</v>
      </c>
      <c r="AO17" s="58">
        <v>3001.0</v>
      </c>
      <c r="AP17" s="58">
        <v>408.0</v>
      </c>
      <c r="AQ17" s="58">
        <v>1833.0</v>
      </c>
      <c r="AR17" s="58">
        <v>30.0</v>
      </c>
      <c r="AS17" s="58">
        <f t="shared" si="9"/>
        <v>1803</v>
      </c>
      <c r="AT17" s="58">
        <v>26730.0</v>
      </c>
      <c r="AU17" s="58">
        <v>61.0</v>
      </c>
      <c r="AV17" s="58">
        <v>97.0</v>
      </c>
      <c r="AW17" s="58">
        <v>0.0</v>
      </c>
      <c r="AX17" s="58">
        <f t="shared" si="10"/>
        <v>97</v>
      </c>
      <c r="AY17" s="58">
        <v>753.0</v>
      </c>
      <c r="AZ17" s="58">
        <v>307.0</v>
      </c>
      <c r="BA17" s="58">
        <v>853.0</v>
      </c>
      <c r="BB17" s="58">
        <v>188.0</v>
      </c>
      <c r="BC17" s="58">
        <f t="shared" si="11"/>
        <v>665</v>
      </c>
      <c r="BD17" s="58">
        <v>6330.0</v>
      </c>
      <c r="BE17" s="58">
        <v>1420.0</v>
      </c>
      <c r="BF17" s="58">
        <v>3431.0</v>
      </c>
      <c r="BG17" s="58">
        <v>256.0</v>
      </c>
      <c r="BH17" s="58">
        <f t="shared" si="12"/>
        <v>3175</v>
      </c>
      <c r="BI17" s="58">
        <v>51168.0</v>
      </c>
      <c r="BJ17" s="58">
        <v>0.0</v>
      </c>
      <c r="BK17" s="58">
        <v>0.0</v>
      </c>
      <c r="BL17" s="58">
        <v>0.0</v>
      </c>
      <c r="BM17" s="58">
        <v>0.0</v>
      </c>
      <c r="BN17" s="58">
        <v>2315.0</v>
      </c>
      <c r="BO17" s="58">
        <v>50801.0</v>
      </c>
      <c r="BP17" s="58">
        <v>239.0</v>
      </c>
      <c r="BQ17" s="58">
        <v>523.0</v>
      </c>
      <c r="BR17" s="58">
        <v>46.0</v>
      </c>
      <c r="BS17" s="58">
        <f t="shared" si="13"/>
        <v>477</v>
      </c>
      <c r="BT17" s="58">
        <v>6998.0</v>
      </c>
      <c r="BU17" s="58">
        <v>62.0</v>
      </c>
      <c r="BV17" s="58">
        <v>948.0</v>
      </c>
      <c r="BW17" s="58">
        <v>1156.0</v>
      </c>
      <c r="BX17" s="58">
        <v>3270.0</v>
      </c>
      <c r="BY17" s="58">
        <v>36.0</v>
      </c>
      <c r="BZ17" s="58">
        <f t="shared" si="14"/>
        <v>3234</v>
      </c>
      <c r="CA17" s="58">
        <v>52343.0</v>
      </c>
      <c r="CB17" s="58">
        <v>0.0</v>
      </c>
      <c r="CC17" s="58">
        <v>0.0</v>
      </c>
      <c r="CD17" s="58">
        <v>257.0</v>
      </c>
      <c r="CE17" s="58">
        <v>429.0</v>
      </c>
      <c r="CF17" s="58">
        <v>36.0</v>
      </c>
      <c r="CG17" s="58">
        <f t="shared" si="15"/>
        <v>393</v>
      </c>
      <c r="CH17" s="58">
        <v>8600.0</v>
      </c>
      <c r="CI17" s="58">
        <v>0.0</v>
      </c>
      <c r="CJ17" s="58">
        <v>0.0</v>
      </c>
      <c r="CK17" s="58">
        <v>0.0</v>
      </c>
      <c r="CL17" s="58">
        <f t="shared" si="16"/>
        <v>0</v>
      </c>
      <c r="CM17" s="58">
        <v>0.0</v>
      </c>
      <c r="CN17" s="58">
        <v>0.0</v>
      </c>
      <c r="CO17" s="58">
        <v>0.0</v>
      </c>
      <c r="CP17" s="58">
        <v>0.0</v>
      </c>
      <c r="CQ17" s="58">
        <f t="shared" si="17"/>
        <v>0</v>
      </c>
      <c r="CR17" s="58">
        <v>0.0</v>
      </c>
      <c r="CS17" s="58">
        <v>51.0</v>
      </c>
      <c r="CT17" s="58">
        <v>85.0</v>
      </c>
      <c r="CU17" s="58">
        <v>0.0</v>
      </c>
      <c r="CV17" s="58">
        <f t="shared" si="18"/>
        <v>85</v>
      </c>
      <c r="CW17" s="58">
        <v>2519.0</v>
      </c>
    </row>
    <row r="18" ht="15.75" customHeight="1">
      <c r="A18" s="2" t="s">
        <v>96</v>
      </c>
      <c r="B18" s="58">
        <v>42.0</v>
      </c>
      <c r="C18" s="58">
        <v>36.0</v>
      </c>
      <c r="D18" s="58">
        <v>0.0</v>
      </c>
      <c r="E18" s="58">
        <f t="shared" si="1"/>
        <v>36</v>
      </c>
      <c r="F18" s="58">
        <v>246.0</v>
      </c>
      <c r="G18" s="58">
        <v>1081.0</v>
      </c>
      <c r="H18" s="58">
        <v>2151.0</v>
      </c>
      <c r="I18" s="58">
        <v>157.0</v>
      </c>
      <c r="J18" s="58">
        <f t="shared" si="2"/>
        <v>1994</v>
      </c>
      <c r="K18" s="58">
        <v>19796.0</v>
      </c>
      <c r="L18" s="58">
        <v>145.0</v>
      </c>
      <c r="M18" s="58">
        <v>441.0</v>
      </c>
      <c r="N18" s="58">
        <v>2.0</v>
      </c>
      <c r="O18" s="58">
        <f t="shared" si="3"/>
        <v>439</v>
      </c>
      <c r="P18" s="58">
        <v>6373.0</v>
      </c>
      <c r="Q18" s="58">
        <v>524.0</v>
      </c>
      <c r="R18" s="58">
        <v>965.0</v>
      </c>
      <c r="S18" s="58">
        <v>1.0</v>
      </c>
      <c r="T18" s="58">
        <f t="shared" si="4"/>
        <v>964</v>
      </c>
      <c r="U18" s="58">
        <v>11466.0</v>
      </c>
      <c r="V18" s="58">
        <v>328.0</v>
      </c>
      <c r="W18" s="58">
        <v>1264.0</v>
      </c>
      <c r="X18" s="58">
        <v>59.0</v>
      </c>
      <c r="Y18" s="58">
        <f t="shared" si="5"/>
        <v>1205</v>
      </c>
      <c r="Z18" s="58">
        <v>13568.0</v>
      </c>
      <c r="AA18" s="58">
        <v>170.0</v>
      </c>
      <c r="AB18" s="58">
        <v>138.0</v>
      </c>
      <c r="AC18" s="58">
        <v>0.0</v>
      </c>
      <c r="AD18" s="58">
        <f t="shared" si="6"/>
        <v>138</v>
      </c>
      <c r="AE18" s="58">
        <v>1416.0</v>
      </c>
      <c r="AF18" s="58">
        <v>980.0</v>
      </c>
      <c r="AG18" s="58">
        <v>2669.0</v>
      </c>
      <c r="AH18" s="58">
        <v>109.0</v>
      </c>
      <c r="AI18" s="58">
        <f t="shared" si="7"/>
        <v>2560</v>
      </c>
      <c r="AJ18" s="58">
        <v>33777.0</v>
      </c>
      <c r="AK18" s="58">
        <v>231.0</v>
      </c>
      <c r="AL18" s="58">
        <v>156.0</v>
      </c>
      <c r="AM18" s="58">
        <v>0.0</v>
      </c>
      <c r="AN18" s="58">
        <f t="shared" si="8"/>
        <v>156</v>
      </c>
      <c r="AO18" s="58">
        <v>2267.0</v>
      </c>
      <c r="AP18" s="58">
        <v>398.0</v>
      </c>
      <c r="AQ18" s="58">
        <v>487.0</v>
      </c>
      <c r="AR18" s="58">
        <v>0.0</v>
      </c>
      <c r="AS18" s="58">
        <f t="shared" si="9"/>
        <v>487</v>
      </c>
      <c r="AT18" s="58">
        <v>6982.0</v>
      </c>
      <c r="AU18" s="58">
        <v>101.0</v>
      </c>
      <c r="AV18" s="58">
        <v>392.0</v>
      </c>
      <c r="AW18" s="58">
        <v>29.0</v>
      </c>
      <c r="AX18" s="58">
        <f t="shared" si="10"/>
        <v>363</v>
      </c>
      <c r="AY18" s="58">
        <v>5059.0</v>
      </c>
      <c r="AZ18" s="58">
        <v>42.0</v>
      </c>
      <c r="BA18" s="58">
        <v>92.0</v>
      </c>
      <c r="BB18" s="58">
        <v>12.0</v>
      </c>
      <c r="BC18" s="58">
        <f t="shared" si="11"/>
        <v>80</v>
      </c>
      <c r="BD18" s="58">
        <v>690.0</v>
      </c>
      <c r="BE18" s="58">
        <v>907.0</v>
      </c>
      <c r="BF18" s="58">
        <v>5697.0</v>
      </c>
      <c r="BG18" s="58">
        <v>675.0</v>
      </c>
      <c r="BH18" s="58">
        <f t="shared" si="12"/>
        <v>5022</v>
      </c>
      <c r="BI18" s="58">
        <v>62594.0</v>
      </c>
      <c r="BJ18" s="58">
        <v>0.0</v>
      </c>
      <c r="BK18" s="58">
        <v>0.0</v>
      </c>
      <c r="BL18" s="58">
        <v>6.0</v>
      </c>
      <c r="BM18" s="58">
        <v>36.0</v>
      </c>
      <c r="BN18" s="58">
        <v>893.0</v>
      </c>
      <c r="BO18" s="58">
        <v>17302.0</v>
      </c>
      <c r="BP18" s="58">
        <v>35.0</v>
      </c>
      <c r="BQ18" s="58">
        <v>41.0</v>
      </c>
      <c r="BR18" s="58">
        <v>1.0</v>
      </c>
      <c r="BS18" s="58">
        <f t="shared" si="13"/>
        <v>40</v>
      </c>
      <c r="BT18" s="58">
        <v>556.0</v>
      </c>
      <c r="BU18" s="58">
        <v>37.0</v>
      </c>
      <c r="BV18" s="58">
        <v>1101.0</v>
      </c>
      <c r="BW18" s="58">
        <v>547.0</v>
      </c>
      <c r="BX18" s="58">
        <v>810.0</v>
      </c>
      <c r="BY18" s="58">
        <v>0.0</v>
      </c>
      <c r="BZ18" s="58">
        <f t="shared" si="14"/>
        <v>810</v>
      </c>
      <c r="CA18" s="58">
        <v>11805.0</v>
      </c>
      <c r="CB18" s="58">
        <v>12.0</v>
      </c>
      <c r="CC18" s="58">
        <v>234.0</v>
      </c>
      <c r="CD18" s="58">
        <v>66.0</v>
      </c>
      <c r="CE18" s="58">
        <v>180.0</v>
      </c>
      <c r="CF18" s="58">
        <v>117.0</v>
      </c>
      <c r="CG18" s="58">
        <f t="shared" si="15"/>
        <v>63</v>
      </c>
      <c r="CH18" s="58">
        <v>978.0</v>
      </c>
      <c r="CI18" s="58">
        <v>0.0</v>
      </c>
      <c r="CJ18" s="58">
        <v>0.0</v>
      </c>
      <c r="CK18" s="58">
        <v>0.0</v>
      </c>
      <c r="CL18" s="58">
        <f t="shared" si="16"/>
        <v>0</v>
      </c>
      <c r="CM18" s="58">
        <v>0.0</v>
      </c>
      <c r="CN18" s="58">
        <v>0.0</v>
      </c>
      <c r="CO18" s="58">
        <v>0.0</v>
      </c>
      <c r="CP18" s="58">
        <v>0.0</v>
      </c>
      <c r="CQ18" s="58">
        <f t="shared" si="17"/>
        <v>0</v>
      </c>
      <c r="CR18" s="58">
        <v>0.0</v>
      </c>
      <c r="CS18" s="58">
        <v>71.0</v>
      </c>
      <c r="CT18" s="58">
        <v>317.0</v>
      </c>
      <c r="CU18" s="58">
        <v>0.0</v>
      </c>
      <c r="CV18" s="58">
        <f t="shared" si="18"/>
        <v>317</v>
      </c>
      <c r="CW18" s="58">
        <v>3549.0</v>
      </c>
    </row>
    <row r="19" ht="15.75" customHeight="1">
      <c r="A19" s="2" t="s">
        <v>97</v>
      </c>
      <c r="B19" s="58">
        <v>17.0</v>
      </c>
      <c r="C19" s="58">
        <v>47.0</v>
      </c>
      <c r="D19" s="58">
        <v>0.0</v>
      </c>
      <c r="E19" s="58">
        <f t="shared" si="1"/>
        <v>47</v>
      </c>
      <c r="F19" s="58">
        <v>186.0</v>
      </c>
      <c r="G19" s="58">
        <v>259.0</v>
      </c>
      <c r="H19" s="58">
        <v>901.0</v>
      </c>
      <c r="I19" s="58">
        <v>72.0</v>
      </c>
      <c r="J19" s="58">
        <f t="shared" si="2"/>
        <v>829</v>
      </c>
      <c r="K19" s="58">
        <v>6939.0</v>
      </c>
      <c r="L19" s="58">
        <v>56.0</v>
      </c>
      <c r="M19" s="58">
        <v>370.0</v>
      </c>
      <c r="N19" s="58">
        <v>0.0</v>
      </c>
      <c r="O19" s="58">
        <f t="shared" si="3"/>
        <v>370</v>
      </c>
      <c r="P19" s="58">
        <v>4094.0</v>
      </c>
      <c r="Q19" s="58">
        <v>388.0</v>
      </c>
      <c r="R19" s="58">
        <v>762.0</v>
      </c>
      <c r="S19" s="58">
        <v>6.0</v>
      </c>
      <c r="T19" s="58">
        <f t="shared" si="4"/>
        <v>756</v>
      </c>
      <c r="U19" s="58">
        <v>7818.0</v>
      </c>
      <c r="V19" s="58">
        <v>61.0</v>
      </c>
      <c r="W19" s="58">
        <v>48.0</v>
      </c>
      <c r="X19" s="58">
        <v>0.0</v>
      </c>
      <c r="Y19" s="58">
        <f t="shared" si="5"/>
        <v>48</v>
      </c>
      <c r="Z19" s="58">
        <v>601.0</v>
      </c>
      <c r="AA19" s="58">
        <v>44.0</v>
      </c>
      <c r="AB19" s="58">
        <v>39.0</v>
      </c>
      <c r="AC19" s="58">
        <v>0.0</v>
      </c>
      <c r="AD19" s="58">
        <f t="shared" si="6"/>
        <v>39</v>
      </c>
      <c r="AE19" s="58">
        <v>376.0</v>
      </c>
      <c r="AF19" s="58">
        <v>477.0</v>
      </c>
      <c r="AG19" s="58">
        <v>1126.0</v>
      </c>
      <c r="AH19" s="58">
        <v>21.0</v>
      </c>
      <c r="AI19" s="58">
        <f t="shared" si="7"/>
        <v>1105</v>
      </c>
      <c r="AJ19" s="58">
        <v>14932.0</v>
      </c>
      <c r="AK19" s="58">
        <v>44.0</v>
      </c>
      <c r="AL19" s="58">
        <v>67.0</v>
      </c>
      <c r="AM19" s="58">
        <v>0.0</v>
      </c>
      <c r="AN19" s="58">
        <f t="shared" si="8"/>
        <v>67</v>
      </c>
      <c r="AO19" s="58">
        <v>1169.0</v>
      </c>
      <c r="AP19" s="58">
        <v>102.0</v>
      </c>
      <c r="AQ19" s="58">
        <v>300.0</v>
      </c>
      <c r="AR19" s="58">
        <v>0.0</v>
      </c>
      <c r="AS19" s="58">
        <f t="shared" si="9"/>
        <v>300</v>
      </c>
      <c r="AT19" s="58">
        <v>2353.0</v>
      </c>
      <c r="AU19" s="58">
        <v>62.0</v>
      </c>
      <c r="AV19" s="58">
        <v>166.0</v>
      </c>
      <c r="AW19" s="58">
        <v>11.0</v>
      </c>
      <c r="AX19" s="58">
        <f t="shared" si="10"/>
        <v>155</v>
      </c>
      <c r="AY19" s="58">
        <v>1529.0</v>
      </c>
      <c r="AZ19" s="58">
        <v>11.0</v>
      </c>
      <c r="BA19" s="58">
        <v>12.0</v>
      </c>
      <c r="BB19" s="58">
        <v>3.0</v>
      </c>
      <c r="BC19" s="58">
        <f t="shared" si="11"/>
        <v>9</v>
      </c>
      <c r="BD19" s="58">
        <v>156.0</v>
      </c>
      <c r="BE19" s="58">
        <v>547.0</v>
      </c>
      <c r="BF19" s="58">
        <v>3488.0</v>
      </c>
      <c r="BG19" s="58">
        <v>550.0</v>
      </c>
      <c r="BH19" s="58">
        <f t="shared" si="12"/>
        <v>2938</v>
      </c>
      <c r="BI19" s="58">
        <v>23071.0</v>
      </c>
      <c r="BJ19" s="58">
        <v>0.0</v>
      </c>
      <c r="BK19" s="58">
        <v>0.0</v>
      </c>
      <c r="BL19" s="58">
        <v>0.0</v>
      </c>
      <c r="BM19" s="58">
        <v>0.0</v>
      </c>
      <c r="BN19" s="58">
        <v>656.0</v>
      </c>
      <c r="BO19" s="58">
        <v>13456.0</v>
      </c>
      <c r="BP19" s="58">
        <v>5.0</v>
      </c>
      <c r="BQ19" s="58">
        <v>10.0</v>
      </c>
      <c r="BR19" s="58">
        <v>0.0</v>
      </c>
      <c r="BS19" s="58">
        <f t="shared" si="13"/>
        <v>10</v>
      </c>
      <c r="BT19" s="58">
        <v>51.0</v>
      </c>
      <c r="BU19" s="58">
        <v>92.0</v>
      </c>
      <c r="BV19" s="58">
        <v>3795.0</v>
      </c>
      <c r="BW19" s="58">
        <v>92.0</v>
      </c>
      <c r="BX19" s="58">
        <v>262.0</v>
      </c>
      <c r="BY19" s="58">
        <v>0.0</v>
      </c>
      <c r="BZ19" s="58">
        <f t="shared" si="14"/>
        <v>262</v>
      </c>
      <c r="CA19" s="58">
        <v>3073.0</v>
      </c>
      <c r="CB19" s="58">
        <v>10.0</v>
      </c>
      <c r="CC19" s="58">
        <v>242.0</v>
      </c>
      <c r="CD19" s="58">
        <v>21.0</v>
      </c>
      <c r="CE19" s="58">
        <v>31.0</v>
      </c>
      <c r="CF19" s="58">
        <v>0.0</v>
      </c>
      <c r="CG19" s="58">
        <f t="shared" si="15"/>
        <v>31</v>
      </c>
      <c r="CH19" s="58">
        <v>224.0</v>
      </c>
      <c r="CI19" s="58">
        <v>0.0</v>
      </c>
      <c r="CJ19" s="58">
        <v>0.0</v>
      </c>
      <c r="CK19" s="58">
        <v>0.0</v>
      </c>
      <c r="CL19" s="58">
        <f t="shared" si="16"/>
        <v>0</v>
      </c>
      <c r="CM19" s="58">
        <v>0.0</v>
      </c>
      <c r="CN19" s="58">
        <v>0.0</v>
      </c>
      <c r="CO19" s="58">
        <v>0.0</v>
      </c>
      <c r="CP19" s="58">
        <v>0.0</v>
      </c>
      <c r="CQ19" s="58">
        <f t="shared" si="17"/>
        <v>0</v>
      </c>
      <c r="CR19" s="58">
        <v>0.0</v>
      </c>
      <c r="CS19" s="58">
        <v>17.0</v>
      </c>
      <c r="CT19" s="58">
        <v>24.0</v>
      </c>
      <c r="CU19" s="58">
        <v>0.0</v>
      </c>
      <c r="CV19" s="58">
        <f t="shared" si="18"/>
        <v>24</v>
      </c>
      <c r="CW19" s="58">
        <v>186.0</v>
      </c>
    </row>
    <row r="20" ht="15.75" customHeight="1">
      <c r="A20" s="2" t="s">
        <v>77</v>
      </c>
      <c r="B20" s="58">
        <v>15.0</v>
      </c>
      <c r="C20" s="58">
        <v>33.0</v>
      </c>
      <c r="D20" s="58">
        <v>0.0</v>
      </c>
      <c r="E20" s="58">
        <f t="shared" si="1"/>
        <v>33</v>
      </c>
      <c r="F20" s="58">
        <v>419.0</v>
      </c>
      <c r="G20" s="58">
        <v>1627.0</v>
      </c>
      <c r="H20" s="58">
        <v>9074.0</v>
      </c>
      <c r="I20" s="58">
        <v>228.0</v>
      </c>
      <c r="J20" s="58">
        <f t="shared" si="2"/>
        <v>8846</v>
      </c>
      <c r="K20" s="58">
        <v>78156.0</v>
      </c>
      <c r="L20" s="58">
        <v>464.0</v>
      </c>
      <c r="M20" s="58">
        <v>960.0</v>
      </c>
      <c r="N20" s="58">
        <v>20.0</v>
      </c>
      <c r="O20" s="58">
        <f t="shared" si="3"/>
        <v>940</v>
      </c>
      <c r="P20" s="58">
        <v>8090.0</v>
      </c>
      <c r="Q20" s="58">
        <v>382.0</v>
      </c>
      <c r="R20" s="58">
        <v>2791.0</v>
      </c>
      <c r="S20" s="58">
        <v>39.0</v>
      </c>
      <c r="T20" s="58">
        <f t="shared" si="4"/>
        <v>2752</v>
      </c>
      <c r="U20" s="58">
        <v>26182.0</v>
      </c>
      <c r="V20" s="58">
        <v>368.0</v>
      </c>
      <c r="W20" s="58">
        <v>1204.0</v>
      </c>
      <c r="X20" s="58">
        <v>7.0</v>
      </c>
      <c r="Y20" s="58">
        <f t="shared" si="5"/>
        <v>1197</v>
      </c>
      <c r="Z20" s="58">
        <v>15805.0</v>
      </c>
      <c r="AA20" s="58">
        <v>267.0</v>
      </c>
      <c r="AB20" s="58">
        <v>791.0</v>
      </c>
      <c r="AC20" s="58">
        <v>0.0</v>
      </c>
      <c r="AD20" s="58">
        <f t="shared" si="6"/>
        <v>791</v>
      </c>
      <c r="AE20" s="58">
        <v>6500.0</v>
      </c>
      <c r="AF20" s="58">
        <v>574.0</v>
      </c>
      <c r="AG20" s="58">
        <v>4984.0</v>
      </c>
      <c r="AH20" s="58">
        <v>40.0</v>
      </c>
      <c r="AI20" s="58">
        <f t="shared" si="7"/>
        <v>4944</v>
      </c>
      <c r="AJ20" s="58">
        <v>91273.0</v>
      </c>
      <c r="AK20" s="58">
        <v>75.0</v>
      </c>
      <c r="AL20" s="58">
        <v>112.0</v>
      </c>
      <c r="AM20" s="58">
        <v>0.0</v>
      </c>
      <c r="AN20" s="58">
        <f t="shared" si="8"/>
        <v>112</v>
      </c>
      <c r="AO20" s="58">
        <v>1314.0</v>
      </c>
      <c r="AP20" s="58">
        <v>283.0</v>
      </c>
      <c r="AQ20" s="58">
        <v>5047.0</v>
      </c>
      <c r="AR20" s="58">
        <v>13.0</v>
      </c>
      <c r="AS20" s="58">
        <f t="shared" si="9"/>
        <v>5034</v>
      </c>
      <c r="AT20" s="58">
        <v>75859.0</v>
      </c>
      <c r="AU20" s="58">
        <v>1119.0</v>
      </c>
      <c r="AV20" s="58">
        <v>8177.0</v>
      </c>
      <c r="AW20" s="58">
        <v>576.0</v>
      </c>
      <c r="AX20" s="58">
        <f t="shared" si="10"/>
        <v>7601</v>
      </c>
      <c r="AY20" s="58">
        <v>95545.0</v>
      </c>
      <c r="AZ20" s="58">
        <v>569.0</v>
      </c>
      <c r="BA20" s="58">
        <v>1926.0</v>
      </c>
      <c r="BB20" s="58">
        <v>165.0</v>
      </c>
      <c r="BC20" s="58">
        <f t="shared" si="11"/>
        <v>1761</v>
      </c>
      <c r="BD20" s="58">
        <v>11715.0</v>
      </c>
      <c r="BE20" s="58">
        <v>622.0</v>
      </c>
      <c r="BF20" s="58">
        <v>6110.0</v>
      </c>
      <c r="BG20" s="58">
        <v>331.0</v>
      </c>
      <c r="BH20" s="58">
        <f t="shared" si="12"/>
        <v>5779</v>
      </c>
      <c r="BI20" s="58">
        <v>103021.0</v>
      </c>
      <c r="BJ20" s="58">
        <v>31.0</v>
      </c>
      <c r="BK20" s="58">
        <v>447.0</v>
      </c>
      <c r="BL20" s="58">
        <v>122.0</v>
      </c>
      <c r="BM20" s="58">
        <v>1547.0</v>
      </c>
      <c r="BN20" s="58">
        <v>1070.0</v>
      </c>
      <c r="BO20" s="58">
        <v>53420.0</v>
      </c>
      <c r="BP20" s="58">
        <v>56.0</v>
      </c>
      <c r="BQ20" s="58">
        <v>366.0</v>
      </c>
      <c r="BR20" s="58">
        <v>7.0</v>
      </c>
      <c r="BS20" s="58">
        <f t="shared" si="13"/>
        <v>359</v>
      </c>
      <c r="BT20" s="58">
        <v>3199.0</v>
      </c>
      <c r="BU20" s="58">
        <v>1098.0</v>
      </c>
      <c r="BV20" s="58">
        <v>83049.0</v>
      </c>
      <c r="BW20" s="58">
        <v>430.0</v>
      </c>
      <c r="BX20" s="58">
        <v>1462.0</v>
      </c>
      <c r="BY20" s="58">
        <v>65.0</v>
      </c>
      <c r="BZ20" s="58">
        <f t="shared" si="14"/>
        <v>1397</v>
      </c>
      <c r="CA20" s="58">
        <v>22200.0</v>
      </c>
      <c r="CB20" s="58">
        <v>485.0</v>
      </c>
      <c r="CC20" s="58">
        <v>46470.0</v>
      </c>
      <c r="CD20" s="58">
        <v>97.0</v>
      </c>
      <c r="CE20" s="58">
        <v>156.0</v>
      </c>
      <c r="CF20" s="58">
        <v>17.0</v>
      </c>
      <c r="CG20" s="58">
        <f t="shared" si="15"/>
        <v>139</v>
      </c>
      <c r="CH20" s="58">
        <v>1702.0</v>
      </c>
      <c r="CI20" s="58">
        <v>7.0</v>
      </c>
      <c r="CJ20" s="58">
        <v>7.0</v>
      </c>
      <c r="CK20" s="58">
        <v>0.0</v>
      </c>
      <c r="CL20" s="58">
        <f t="shared" si="16"/>
        <v>7</v>
      </c>
      <c r="CM20" s="58">
        <v>35.0</v>
      </c>
      <c r="CN20" s="58">
        <v>0.0</v>
      </c>
      <c r="CO20" s="58">
        <v>0.0</v>
      </c>
      <c r="CP20" s="58">
        <v>0.0</v>
      </c>
      <c r="CQ20" s="58">
        <f t="shared" si="17"/>
        <v>0</v>
      </c>
      <c r="CR20" s="58">
        <v>0.0</v>
      </c>
      <c r="CS20" s="58">
        <v>1282.0</v>
      </c>
      <c r="CT20" s="58">
        <v>2544.0</v>
      </c>
      <c r="CU20" s="58">
        <v>50.0</v>
      </c>
      <c r="CV20" s="58">
        <f t="shared" si="18"/>
        <v>2494</v>
      </c>
      <c r="CW20" s="58">
        <v>83017.0</v>
      </c>
    </row>
    <row r="21" ht="15.75" customHeight="1">
      <c r="A21" s="2" t="s">
        <v>98</v>
      </c>
      <c r="B21" s="58">
        <v>6.0</v>
      </c>
      <c r="C21" s="58">
        <v>12.0</v>
      </c>
      <c r="D21" s="58">
        <v>0.0</v>
      </c>
      <c r="E21" s="58">
        <f t="shared" si="1"/>
        <v>12</v>
      </c>
      <c r="F21" s="58">
        <v>247.0</v>
      </c>
      <c r="G21" s="58">
        <v>640.0</v>
      </c>
      <c r="H21" s="58">
        <v>3787.0</v>
      </c>
      <c r="I21" s="58">
        <v>478.0</v>
      </c>
      <c r="J21" s="58">
        <f t="shared" si="2"/>
        <v>3309</v>
      </c>
      <c r="K21" s="58">
        <v>35986.0</v>
      </c>
      <c r="L21" s="58">
        <v>100.0</v>
      </c>
      <c r="M21" s="58">
        <v>169.0</v>
      </c>
      <c r="N21" s="58">
        <v>22.0</v>
      </c>
      <c r="O21" s="58">
        <f t="shared" si="3"/>
        <v>147</v>
      </c>
      <c r="P21" s="58">
        <v>1621.0</v>
      </c>
      <c r="Q21" s="58">
        <v>100.0</v>
      </c>
      <c r="R21" s="58">
        <v>673.0</v>
      </c>
      <c r="S21" s="58">
        <v>210.0</v>
      </c>
      <c r="T21" s="58">
        <f t="shared" si="4"/>
        <v>463</v>
      </c>
      <c r="U21" s="58">
        <v>3010.0</v>
      </c>
      <c r="V21" s="58">
        <v>68.0</v>
      </c>
      <c r="W21" s="58">
        <v>555.0</v>
      </c>
      <c r="X21" s="58">
        <v>96.0</v>
      </c>
      <c r="Y21" s="58">
        <f t="shared" si="5"/>
        <v>459</v>
      </c>
      <c r="Z21" s="58">
        <v>6296.0</v>
      </c>
      <c r="AA21" s="58">
        <v>217.0</v>
      </c>
      <c r="AB21" s="58">
        <v>1534.0</v>
      </c>
      <c r="AC21" s="58">
        <v>18.0</v>
      </c>
      <c r="AD21" s="58">
        <f t="shared" si="6"/>
        <v>1516</v>
      </c>
      <c r="AE21" s="58">
        <v>18768.0</v>
      </c>
      <c r="AF21" s="58">
        <v>343.0</v>
      </c>
      <c r="AG21" s="58">
        <v>2129.0</v>
      </c>
      <c r="AH21" s="58">
        <v>584.0</v>
      </c>
      <c r="AI21" s="58">
        <f t="shared" si="7"/>
        <v>1545</v>
      </c>
      <c r="AJ21" s="58">
        <v>20117.0</v>
      </c>
      <c r="AK21" s="58">
        <v>8.0</v>
      </c>
      <c r="AL21" s="58">
        <v>21.0</v>
      </c>
      <c r="AM21" s="58">
        <v>0.0</v>
      </c>
      <c r="AN21" s="58">
        <f t="shared" si="8"/>
        <v>21</v>
      </c>
      <c r="AO21" s="58">
        <v>194.0</v>
      </c>
      <c r="AP21" s="58">
        <v>21.0</v>
      </c>
      <c r="AQ21" s="58">
        <v>31.0</v>
      </c>
      <c r="AR21" s="58">
        <v>1.0</v>
      </c>
      <c r="AS21" s="58">
        <f t="shared" si="9"/>
        <v>30</v>
      </c>
      <c r="AT21" s="58">
        <v>471.0</v>
      </c>
      <c r="AU21" s="58">
        <v>434.0</v>
      </c>
      <c r="AV21" s="58">
        <v>3415.0</v>
      </c>
      <c r="AW21" s="58">
        <v>119.0</v>
      </c>
      <c r="AX21" s="58">
        <f t="shared" si="10"/>
        <v>3296</v>
      </c>
      <c r="AY21" s="58">
        <v>40962.0</v>
      </c>
      <c r="AZ21" s="58">
        <v>14.0</v>
      </c>
      <c r="BA21" s="58">
        <v>49.0</v>
      </c>
      <c r="BB21" s="58">
        <v>11.0</v>
      </c>
      <c r="BC21" s="58">
        <f t="shared" si="11"/>
        <v>38</v>
      </c>
      <c r="BD21" s="58">
        <v>330.0</v>
      </c>
      <c r="BE21" s="58">
        <v>321.0</v>
      </c>
      <c r="BF21" s="58">
        <v>2424.0</v>
      </c>
      <c r="BG21" s="58">
        <v>516.0</v>
      </c>
      <c r="BH21" s="58">
        <f t="shared" si="12"/>
        <v>1908</v>
      </c>
      <c r="BI21" s="58">
        <v>19013.0</v>
      </c>
      <c r="BJ21" s="58">
        <v>33.0</v>
      </c>
      <c r="BK21" s="58">
        <v>6253.0</v>
      </c>
      <c r="BL21" s="58">
        <v>8.0</v>
      </c>
      <c r="BM21" s="58">
        <v>116.0</v>
      </c>
      <c r="BN21" s="58">
        <v>465.0</v>
      </c>
      <c r="BO21" s="58">
        <v>25779.0</v>
      </c>
      <c r="BP21" s="58">
        <v>0.0</v>
      </c>
      <c r="BQ21" s="58">
        <v>0.0</v>
      </c>
      <c r="BR21" s="58">
        <v>0.0</v>
      </c>
      <c r="BS21" s="58">
        <f t="shared" si="13"/>
        <v>0</v>
      </c>
      <c r="BT21" s="58">
        <v>0.0</v>
      </c>
      <c r="BU21" s="58">
        <v>19.0</v>
      </c>
      <c r="BV21" s="58">
        <v>406.0</v>
      </c>
      <c r="BW21" s="58">
        <v>52.0</v>
      </c>
      <c r="BX21" s="58">
        <v>100.0</v>
      </c>
      <c r="BY21" s="58">
        <v>7.0</v>
      </c>
      <c r="BZ21" s="58">
        <f t="shared" si="14"/>
        <v>93</v>
      </c>
      <c r="CA21" s="58">
        <v>1411.0</v>
      </c>
      <c r="CB21" s="58">
        <v>1.0</v>
      </c>
      <c r="CC21" s="58">
        <v>7.0</v>
      </c>
      <c r="CD21" s="58">
        <v>63.0</v>
      </c>
      <c r="CE21" s="58">
        <v>106.0</v>
      </c>
      <c r="CF21" s="58">
        <v>3.0</v>
      </c>
      <c r="CG21" s="58">
        <f t="shared" si="15"/>
        <v>103</v>
      </c>
      <c r="CH21" s="58">
        <v>1432.0</v>
      </c>
      <c r="CI21" s="58">
        <v>0.0</v>
      </c>
      <c r="CJ21" s="58">
        <v>0.0</v>
      </c>
      <c r="CK21" s="58">
        <v>0.0</v>
      </c>
      <c r="CL21" s="58">
        <f t="shared" si="16"/>
        <v>0</v>
      </c>
      <c r="CM21" s="58">
        <v>0.0</v>
      </c>
      <c r="CN21" s="58">
        <v>0.0</v>
      </c>
      <c r="CO21" s="58">
        <v>0.0</v>
      </c>
      <c r="CP21" s="58">
        <v>0.0</v>
      </c>
      <c r="CQ21" s="58">
        <f t="shared" si="17"/>
        <v>0</v>
      </c>
      <c r="CR21" s="58">
        <v>0.0</v>
      </c>
      <c r="CS21" s="58">
        <v>65.0</v>
      </c>
      <c r="CT21" s="58">
        <v>89.0</v>
      </c>
      <c r="CU21" s="58">
        <v>0.0</v>
      </c>
      <c r="CV21" s="58">
        <f t="shared" si="18"/>
        <v>89</v>
      </c>
      <c r="CW21" s="58">
        <v>1675.0</v>
      </c>
    </row>
    <row r="22" ht="15.75" customHeight="1">
      <c r="A22" s="2" t="s">
        <v>99</v>
      </c>
      <c r="B22" s="58">
        <v>5.0</v>
      </c>
      <c r="C22" s="58">
        <v>5.0</v>
      </c>
      <c r="D22" s="58">
        <v>0.0</v>
      </c>
      <c r="E22" s="58">
        <f t="shared" si="1"/>
        <v>5</v>
      </c>
      <c r="F22" s="58">
        <v>15.0</v>
      </c>
      <c r="G22" s="58">
        <v>1054.0</v>
      </c>
      <c r="H22" s="58">
        <v>2140.0</v>
      </c>
      <c r="I22" s="58">
        <v>73.0</v>
      </c>
      <c r="J22" s="58">
        <f t="shared" si="2"/>
        <v>2067</v>
      </c>
      <c r="K22" s="58">
        <v>21392.0</v>
      </c>
      <c r="L22" s="58">
        <v>499.0</v>
      </c>
      <c r="M22" s="58">
        <v>759.0</v>
      </c>
      <c r="N22" s="58">
        <v>22.0</v>
      </c>
      <c r="O22" s="58">
        <f t="shared" si="3"/>
        <v>737</v>
      </c>
      <c r="P22" s="58">
        <v>6815.0</v>
      </c>
      <c r="Q22" s="58">
        <v>92.0</v>
      </c>
      <c r="R22" s="58">
        <v>212.0</v>
      </c>
      <c r="S22" s="58">
        <v>15.0</v>
      </c>
      <c r="T22" s="58">
        <f t="shared" si="4"/>
        <v>197</v>
      </c>
      <c r="U22" s="58">
        <v>2795.0</v>
      </c>
      <c r="V22" s="58">
        <v>20.0</v>
      </c>
      <c r="W22" s="58">
        <v>18.0</v>
      </c>
      <c r="X22" s="58">
        <v>0.0</v>
      </c>
      <c r="Y22" s="58">
        <f t="shared" si="5"/>
        <v>18</v>
      </c>
      <c r="Z22" s="58">
        <v>160.0</v>
      </c>
      <c r="AA22" s="58">
        <v>16.0</v>
      </c>
      <c r="AB22" s="58">
        <v>16.0</v>
      </c>
      <c r="AC22" s="58">
        <v>0.0</v>
      </c>
      <c r="AD22" s="58">
        <f t="shared" si="6"/>
        <v>16</v>
      </c>
      <c r="AE22" s="58">
        <v>171.0</v>
      </c>
      <c r="AF22" s="58">
        <v>121.0</v>
      </c>
      <c r="AG22" s="58">
        <v>241.0</v>
      </c>
      <c r="AH22" s="58">
        <v>0.0</v>
      </c>
      <c r="AI22" s="58">
        <f t="shared" si="7"/>
        <v>241</v>
      </c>
      <c r="AJ22" s="58">
        <v>4223.0</v>
      </c>
      <c r="AK22" s="58">
        <v>10.0</v>
      </c>
      <c r="AL22" s="58">
        <v>13.0</v>
      </c>
      <c r="AM22" s="58">
        <v>0.0</v>
      </c>
      <c r="AN22" s="58">
        <f t="shared" si="8"/>
        <v>13</v>
      </c>
      <c r="AO22" s="58">
        <v>97.0</v>
      </c>
      <c r="AP22" s="58">
        <v>26.0</v>
      </c>
      <c r="AQ22" s="58">
        <v>29.0</v>
      </c>
      <c r="AR22" s="58">
        <v>0.0</v>
      </c>
      <c r="AS22" s="58">
        <f t="shared" si="9"/>
        <v>29</v>
      </c>
      <c r="AT22" s="58">
        <v>256.0</v>
      </c>
      <c r="AU22" s="58">
        <v>396.0</v>
      </c>
      <c r="AV22" s="58">
        <v>1362.0</v>
      </c>
      <c r="AW22" s="58">
        <v>35.0</v>
      </c>
      <c r="AX22" s="58">
        <f t="shared" si="10"/>
        <v>1327</v>
      </c>
      <c r="AY22" s="58">
        <v>9587.0</v>
      </c>
      <c r="AZ22" s="58">
        <v>155.0</v>
      </c>
      <c r="BA22" s="58">
        <v>247.0</v>
      </c>
      <c r="BB22" s="58">
        <v>0.0</v>
      </c>
      <c r="BC22" s="58">
        <f t="shared" si="11"/>
        <v>247</v>
      </c>
      <c r="BD22" s="58">
        <v>2020.0</v>
      </c>
      <c r="BE22" s="58">
        <v>836.0</v>
      </c>
      <c r="BF22" s="58">
        <v>1916.0</v>
      </c>
      <c r="BG22" s="58">
        <v>141.0</v>
      </c>
      <c r="BH22" s="58">
        <f t="shared" si="12"/>
        <v>1775</v>
      </c>
      <c r="BI22" s="58">
        <v>20292.0</v>
      </c>
      <c r="BJ22" s="58">
        <v>0.0</v>
      </c>
      <c r="BK22" s="58">
        <v>0.0</v>
      </c>
      <c r="BL22" s="58">
        <v>30.0</v>
      </c>
      <c r="BM22" s="58">
        <v>275.0</v>
      </c>
      <c r="BN22" s="58">
        <v>585.0</v>
      </c>
      <c r="BO22" s="58">
        <v>11333.0</v>
      </c>
      <c r="BP22" s="58">
        <v>20.0</v>
      </c>
      <c r="BQ22" s="58">
        <v>30.0</v>
      </c>
      <c r="BR22" s="58">
        <v>0.0</v>
      </c>
      <c r="BS22" s="58">
        <f t="shared" si="13"/>
        <v>30</v>
      </c>
      <c r="BT22" s="58">
        <v>212.0</v>
      </c>
      <c r="BU22" s="58">
        <v>485.0</v>
      </c>
      <c r="BV22" s="58">
        <v>20894.0</v>
      </c>
      <c r="BW22" s="58">
        <v>115.0</v>
      </c>
      <c r="BX22" s="58">
        <v>179.0</v>
      </c>
      <c r="BY22" s="58">
        <v>0.0</v>
      </c>
      <c r="BZ22" s="58">
        <f t="shared" si="14"/>
        <v>179</v>
      </c>
      <c r="CA22" s="58">
        <v>3028.0</v>
      </c>
      <c r="CB22" s="58">
        <v>20.0</v>
      </c>
      <c r="CC22" s="58">
        <v>495.0</v>
      </c>
      <c r="CD22" s="58">
        <v>41.0</v>
      </c>
      <c r="CE22" s="58">
        <v>83.0</v>
      </c>
      <c r="CF22" s="58">
        <v>19.0</v>
      </c>
      <c r="CG22" s="58">
        <f t="shared" si="15"/>
        <v>64</v>
      </c>
      <c r="CH22" s="58">
        <v>485.0</v>
      </c>
      <c r="CI22" s="58">
        <v>0.0</v>
      </c>
      <c r="CJ22" s="58">
        <v>0.0</v>
      </c>
      <c r="CK22" s="58">
        <v>0.0</v>
      </c>
      <c r="CL22" s="58">
        <f t="shared" si="16"/>
        <v>0</v>
      </c>
      <c r="CM22" s="58">
        <v>0.0</v>
      </c>
      <c r="CN22" s="58">
        <v>0.0</v>
      </c>
      <c r="CO22" s="58">
        <v>0.0</v>
      </c>
      <c r="CP22" s="58">
        <v>0.0</v>
      </c>
      <c r="CQ22" s="58">
        <f t="shared" si="17"/>
        <v>0</v>
      </c>
      <c r="CR22" s="58">
        <v>0.0</v>
      </c>
      <c r="CS22" s="58">
        <v>237.0</v>
      </c>
      <c r="CT22" s="58">
        <v>313.0</v>
      </c>
      <c r="CU22" s="58">
        <v>10.0</v>
      </c>
      <c r="CV22" s="58">
        <f t="shared" si="18"/>
        <v>303</v>
      </c>
      <c r="CW22" s="58">
        <v>5716.0</v>
      </c>
    </row>
    <row r="23" ht="15.75" customHeight="1">
      <c r="A23" s="38" t="s">
        <v>116</v>
      </c>
      <c r="B23" s="38">
        <f t="shared" ref="B23:CW23" si="19">SUM(B3:B22)</f>
        <v>1288</v>
      </c>
      <c r="C23" s="38">
        <f t="shared" si="19"/>
        <v>13040</v>
      </c>
      <c r="D23" s="38">
        <f t="shared" si="19"/>
        <v>453</v>
      </c>
      <c r="E23" s="38">
        <f t="shared" si="19"/>
        <v>12587</v>
      </c>
      <c r="F23" s="38">
        <f t="shared" si="19"/>
        <v>103185</v>
      </c>
      <c r="G23" s="38">
        <f t="shared" si="19"/>
        <v>25741</v>
      </c>
      <c r="H23" s="38">
        <f t="shared" si="19"/>
        <v>102063</v>
      </c>
      <c r="I23" s="38">
        <f t="shared" si="19"/>
        <v>8660</v>
      </c>
      <c r="J23" s="38">
        <f t="shared" si="19"/>
        <v>93403</v>
      </c>
      <c r="K23" s="38">
        <f t="shared" si="19"/>
        <v>920141</v>
      </c>
      <c r="L23" s="38">
        <f t="shared" si="19"/>
        <v>5787</v>
      </c>
      <c r="M23" s="38">
        <f t="shared" si="19"/>
        <v>10504</v>
      </c>
      <c r="N23" s="38">
        <f t="shared" si="19"/>
        <v>816</v>
      </c>
      <c r="O23" s="38">
        <f t="shared" si="19"/>
        <v>9688</v>
      </c>
      <c r="P23" s="38">
        <f t="shared" si="19"/>
        <v>93733</v>
      </c>
      <c r="Q23" s="38">
        <f t="shared" si="19"/>
        <v>5778</v>
      </c>
      <c r="R23" s="38">
        <f t="shared" si="19"/>
        <v>26782</v>
      </c>
      <c r="S23" s="38">
        <f t="shared" si="19"/>
        <v>2427</v>
      </c>
      <c r="T23" s="38">
        <f t="shared" si="19"/>
        <v>24355</v>
      </c>
      <c r="U23" s="38">
        <f t="shared" si="19"/>
        <v>258797</v>
      </c>
      <c r="V23" s="38">
        <f t="shared" si="19"/>
        <v>2653</v>
      </c>
      <c r="W23" s="38">
        <f t="shared" si="19"/>
        <v>12607</v>
      </c>
      <c r="X23" s="38">
        <f t="shared" si="19"/>
        <v>354</v>
      </c>
      <c r="Y23" s="38">
        <f t="shared" si="19"/>
        <v>12253</v>
      </c>
      <c r="Z23" s="38">
        <f t="shared" si="19"/>
        <v>148673</v>
      </c>
      <c r="AA23" s="38">
        <f t="shared" si="19"/>
        <v>2424</v>
      </c>
      <c r="AB23" s="38">
        <f t="shared" si="19"/>
        <v>5344</v>
      </c>
      <c r="AC23" s="38">
        <f t="shared" si="19"/>
        <v>66</v>
      </c>
      <c r="AD23" s="38">
        <f t="shared" si="19"/>
        <v>5278</v>
      </c>
      <c r="AE23" s="38">
        <f t="shared" si="19"/>
        <v>51988</v>
      </c>
      <c r="AF23" s="38">
        <f t="shared" si="19"/>
        <v>9299</v>
      </c>
      <c r="AG23" s="38">
        <f t="shared" si="19"/>
        <v>63395</v>
      </c>
      <c r="AH23" s="38">
        <f t="shared" si="19"/>
        <v>3583</v>
      </c>
      <c r="AI23" s="38">
        <f t="shared" si="19"/>
        <v>59812</v>
      </c>
      <c r="AJ23" s="38">
        <f t="shared" si="19"/>
        <v>1458240</v>
      </c>
      <c r="AK23" s="38">
        <f t="shared" si="19"/>
        <v>1730</v>
      </c>
      <c r="AL23" s="38">
        <f t="shared" si="19"/>
        <v>10928</v>
      </c>
      <c r="AM23" s="38">
        <f t="shared" si="19"/>
        <v>524</v>
      </c>
      <c r="AN23" s="38">
        <f t="shared" si="19"/>
        <v>10404</v>
      </c>
      <c r="AO23" s="38">
        <f t="shared" si="19"/>
        <v>191775</v>
      </c>
      <c r="AP23" s="38">
        <f t="shared" si="19"/>
        <v>3331</v>
      </c>
      <c r="AQ23" s="38">
        <f t="shared" si="19"/>
        <v>19468</v>
      </c>
      <c r="AR23" s="38">
        <f t="shared" si="19"/>
        <v>939</v>
      </c>
      <c r="AS23" s="38">
        <f t="shared" si="19"/>
        <v>18529</v>
      </c>
      <c r="AT23" s="38">
        <f t="shared" si="19"/>
        <v>258446</v>
      </c>
      <c r="AU23" s="38">
        <f t="shared" si="19"/>
        <v>10453</v>
      </c>
      <c r="AV23" s="38">
        <f t="shared" si="19"/>
        <v>35397</v>
      </c>
      <c r="AW23" s="38">
        <f t="shared" si="19"/>
        <v>2116</v>
      </c>
      <c r="AX23" s="38">
        <f t="shared" si="19"/>
        <v>33281</v>
      </c>
      <c r="AY23" s="38">
        <f t="shared" si="19"/>
        <v>347217</v>
      </c>
      <c r="AZ23" s="38">
        <f t="shared" si="19"/>
        <v>6404</v>
      </c>
      <c r="BA23" s="38">
        <f t="shared" si="19"/>
        <v>12296</v>
      </c>
      <c r="BB23" s="38">
        <f t="shared" si="19"/>
        <v>1000</v>
      </c>
      <c r="BC23" s="38">
        <f t="shared" si="19"/>
        <v>11296</v>
      </c>
      <c r="BD23" s="38">
        <f t="shared" si="19"/>
        <v>90887</v>
      </c>
      <c r="BE23" s="38">
        <f t="shared" si="19"/>
        <v>13973</v>
      </c>
      <c r="BF23" s="38">
        <f t="shared" si="19"/>
        <v>78539</v>
      </c>
      <c r="BG23" s="38">
        <f t="shared" si="19"/>
        <v>7380</v>
      </c>
      <c r="BH23" s="38">
        <f t="shared" si="19"/>
        <v>71159</v>
      </c>
      <c r="BI23" s="38">
        <f t="shared" si="19"/>
        <v>1152878</v>
      </c>
      <c r="BJ23" s="38">
        <f t="shared" si="19"/>
        <v>376</v>
      </c>
      <c r="BK23" s="38">
        <f t="shared" si="19"/>
        <v>16695</v>
      </c>
      <c r="BL23" s="38">
        <f t="shared" si="19"/>
        <v>1399</v>
      </c>
      <c r="BM23" s="38">
        <f t="shared" si="19"/>
        <v>20024</v>
      </c>
      <c r="BN23" s="38">
        <f t="shared" si="19"/>
        <v>16861</v>
      </c>
      <c r="BO23" s="38">
        <f t="shared" si="19"/>
        <v>518710</v>
      </c>
      <c r="BP23" s="38">
        <f t="shared" si="19"/>
        <v>1619</v>
      </c>
      <c r="BQ23" s="38">
        <f t="shared" si="19"/>
        <v>20272</v>
      </c>
      <c r="BR23" s="38">
        <f t="shared" si="19"/>
        <v>502</v>
      </c>
      <c r="BS23" s="38">
        <f t="shared" si="19"/>
        <v>19770</v>
      </c>
      <c r="BT23" s="38">
        <f t="shared" si="19"/>
        <v>187081</v>
      </c>
      <c r="BU23" s="38">
        <f t="shared" si="19"/>
        <v>8664</v>
      </c>
      <c r="BV23" s="38">
        <f t="shared" si="19"/>
        <v>300545</v>
      </c>
      <c r="BW23" s="38">
        <f t="shared" si="19"/>
        <v>6979</v>
      </c>
      <c r="BX23" s="38">
        <f t="shared" si="19"/>
        <v>25236</v>
      </c>
      <c r="BY23" s="38">
        <f t="shared" si="19"/>
        <v>1900</v>
      </c>
      <c r="BZ23" s="38">
        <f t="shared" si="19"/>
        <v>23336</v>
      </c>
      <c r="CA23" s="38">
        <f t="shared" si="19"/>
        <v>373684</v>
      </c>
      <c r="CB23" s="38">
        <f t="shared" si="19"/>
        <v>2037</v>
      </c>
      <c r="CC23" s="38">
        <f t="shared" si="19"/>
        <v>105210</v>
      </c>
      <c r="CD23" s="38">
        <f t="shared" si="19"/>
        <v>3476</v>
      </c>
      <c r="CE23" s="38">
        <f t="shared" si="19"/>
        <v>5500</v>
      </c>
      <c r="CF23" s="38">
        <f t="shared" si="19"/>
        <v>601</v>
      </c>
      <c r="CG23" s="38">
        <f t="shared" si="19"/>
        <v>4899</v>
      </c>
      <c r="CH23" s="38">
        <f t="shared" si="19"/>
        <v>58591</v>
      </c>
      <c r="CI23" s="38">
        <f t="shared" si="19"/>
        <v>298</v>
      </c>
      <c r="CJ23" s="38">
        <f t="shared" si="19"/>
        <v>570</v>
      </c>
      <c r="CK23" s="38">
        <f t="shared" si="19"/>
        <v>64</v>
      </c>
      <c r="CL23" s="38">
        <f t="shared" si="19"/>
        <v>506</v>
      </c>
      <c r="CM23" s="38">
        <f t="shared" si="19"/>
        <v>5572</v>
      </c>
      <c r="CN23" s="38">
        <f t="shared" si="19"/>
        <v>13</v>
      </c>
      <c r="CO23" s="38">
        <f t="shared" si="19"/>
        <v>94</v>
      </c>
      <c r="CP23" s="38">
        <f t="shared" si="19"/>
        <v>0</v>
      </c>
      <c r="CQ23" s="38">
        <f t="shared" si="19"/>
        <v>94</v>
      </c>
      <c r="CR23" s="38">
        <f t="shared" si="19"/>
        <v>1701</v>
      </c>
      <c r="CS23" s="38">
        <f t="shared" si="19"/>
        <v>8243</v>
      </c>
      <c r="CT23" s="38">
        <f t="shared" si="19"/>
        <v>19461</v>
      </c>
      <c r="CU23" s="38">
        <f t="shared" si="19"/>
        <v>528</v>
      </c>
      <c r="CV23" s="38">
        <f t="shared" si="19"/>
        <v>18933</v>
      </c>
      <c r="CW23" s="38">
        <f t="shared" si="19"/>
        <v>444421</v>
      </c>
    </row>
    <row r="24" ht="15.75" customHeight="1"/>
    <row r="25" ht="15.75" customHeight="1">
      <c r="A25" s="30" t="str">
        <f t="shared" ref="A25:A46" si="22">A2</f>
        <v>Dzongkhag</v>
      </c>
      <c r="B25" s="30"/>
      <c r="C25" s="30" t="str">
        <f t="shared" ref="C25:F25" si="20">C2</f>
        <v>Sown Area (Decimal)</v>
      </c>
      <c r="D25" s="30" t="str">
        <f t="shared" si="20"/>
        <v>Lost Area (Decimal)</v>
      </c>
      <c r="E25" s="30" t="str">
        <f t="shared" si="20"/>
        <v>Harvested Area (Decimal)</v>
      </c>
      <c r="F25" s="30" t="str">
        <f t="shared" si="20"/>
        <v>Production (KG)</v>
      </c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71" t="s">
        <v>147</v>
      </c>
      <c r="AU25" s="71">
        <v>26487.0</v>
      </c>
      <c r="AV25" s="72">
        <f t="shared" ref="AV25:AY25" si="21">AV23+BA23+BF23</f>
        <v>126232</v>
      </c>
      <c r="AW25" s="72">
        <f t="shared" si="21"/>
        <v>10496</v>
      </c>
      <c r="AX25" s="72">
        <f t="shared" si="21"/>
        <v>115736</v>
      </c>
      <c r="AY25" s="72">
        <f t="shared" si="21"/>
        <v>1590982</v>
      </c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71" t="s">
        <v>148</v>
      </c>
      <c r="BL25" s="71">
        <v>10390.0</v>
      </c>
      <c r="BM25" s="72">
        <f>BK23+BM23+BV23+CC23</f>
        <v>442474</v>
      </c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</row>
    <row r="26" ht="15.75" customHeight="1">
      <c r="A26" s="53" t="str">
        <f t="shared" si="22"/>
        <v>Bumthang</v>
      </c>
      <c r="C26" s="58">
        <f t="shared" ref="C26:F26" si="23">C3+H3+M3+R3+W3+AB3+AG3+AL3+AQ3+AV3+BA3+BF3+BQ3+BX3+CE3+CJ3+CO3+CT3</f>
        <v>3627</v>
      </c>
      <c r="D26" s="58">
        <f t="shared" si="23"/>
        <v>176</v>
      </c>
      <c r="E26" s="58">
        <f t="shared" si="23"/>
        <v>3451</v>
      </c>
      <c r="F26" s="58">
        <f t="shared" si="23"/>
        <v>39074</v>
      </c>
      <c r="H26" s="73" t="s">
        <v>102</v>
      </c>
      <c r="I26" s="74" t="s">
        <v>103</v>
      </c>
      <c r="J26" s="6"/>
      <c r="K26" s="74" t="s">
        <v>104</v>
      </c>
      <c r="L26" s="6"/>
      <c r="M26" s="75" t="s">
        <v>105</v>
      </c>
      <c r="N26" s="6"/>
      <c r="O26" s="75" t="s">
        <v>35</v>
      </c>
      <c r="P26" s="6"/>
    </row>
    <row r="27" ht="15.75" customHeight="1">
      <c r="A27" s="53" t="str">
        <f t="shared" si="22"/>
        <v>Chhukha</v>
      </c>
      <c r="C27" s="58">
        <f t="shared" ref="C27:F27" si="24">C4+H4+M4+R4+W4+AB4+AG4+AL4+AQ4+AV4+BA4+BF4+BQ4+BX4+CE4+CJ4+CO4+CT4</f>
        <v>34777</v>
      </c>
      <c r="D27" s="58">
        <f t="shared" si="24"/>
        <v>1707</v>
      </c>
      <c r="E27" s="58">
        <f t="shared" si="24"/>
        <v>33070</v>
      </c>
      <c r="F27" s="58">
        <f t="shared" si="24"/>
        <v>362291</v>
      </c>
      <c r="H27" s="76"/>
      <c r="I27" s="77" t="s">
        <v>22</v>
      </c>
      <c r="J27" s="77" t="s">
        <v>3</v>
      </c>
      <c r="K27" s="77" t="s">
        <v>22</v>
      </c>
      <c r="L27" s="77" t="s">
        <v>3</v>
      </c>
      <c r="M27" s="77" t="s">
        <v>22</v>
      </c>
      <c r="N27" s="77" t="s">
        <v>3</v>
      </c>
      <c r="O27" s="77" t="s">
        <v>22</v>
      </c>
      <c r="P27" s="77" t="s">
        <v>3</v>
      </c>
    </row>
    <row r="28" ht="15.75" customHeight="1">
      <c r="A28" s="53" t="str">
        <f t="shared" si="22"/>
        <v>Dagana</v>
      </c>
      <c r="C28" s="58">
        <f t="shared" ref="C28:F28" si="25">C5+H5+M5+R5+W5+AB5+AG5+AL5+AQ5+AV5+BA5+BF5+BQ5+BX5+CE5+CJ5+CO5+CT5</f>
        <v>13448</v>
      </c>
      <c r="D28" s="58">
        <f t="shared" si="25"/>
        <v>586</v>
      </c>
      <c r="E28" s="58">
        <f t="shared" si="25"/>
        <v>12862</v>
      </c>
      <c r="F28" s="58">
        <f t="shared" si="25"/>
        <v>127102</v>
      </c>
      <c r="H28" s="78" t="s">
        <v>125</v>
      </c>
      <c r="I28" s="79">
        <v>923.0</v>
      </c>
      <c r="J28" s="79">
        <v>1288.0</v>
      </c>
      <c r="K28" s="79">
        <v>97.0</v>
      </c>
      <c r="L28" s="79">
        <v>130.0</v>
      </c>
      <c r="M28" s="78">
        <v>95.0</v>
      </c>
      <c r="N28" s="78">
        <v>126.0</v>
      </c>
      <c r="O28" s="78">
        <v>84.0</v>
      </c>
      <c r="P28" s="78">
        <v>103.0</v>
      </c>
    </row>
    <row r="29" ht="15.75" customHeight="1">
      <c r="A29" s="53" t="str">
        <f t="shared" si="22"/>
        <v>Gasa</v>
      </c>
      <c r="C29" s="58">
        <f t="shared" ref="C29:F29" si="26">C6+H6+M6+R6+W6+AB6+AG6+AL6+AQ6+AV6+BA6+BF6+BQ6+BX6+CE6+CJ6+CO6+CT6</f>
        <v>1792</v>
      </c>
      <c r="D29" s="58">
        <f t="shared" si="26"/>
        <v>203</v>
      </c>
      <c r="E29" s="58">
        <f t="shared" si="26"/>
        <v>1589</v>
      </c>
      <c r="F29" s="58">
        <f t="shared" si="26"/>
        <v>18006</v>
      </c>
      <c r="H29" s="78" t="s">
        <v>149</v>
      </c>
      <c r="I29" s="79">
        <v>11827.0</v>
      </c>
      <c r="J29" s="79">
        <v>25741.0</v>
      </c>
      <c r="K29" s="79">
        <v>434.0</v>
      </c>
      <c r="L29" s="79">
        <v>1021.0</v>
      </c>
      <c r="M29" s="78">
        <v>399.0</v>
      </c>
      <c r="N29" s="78">
        <v>934.0</v>
      </c>
      <c r="O29" s="78">
        <v>364.0</v>
      </c>
      <c r="P29" s="78">
        <v>920.0</v>
      </c>
    </row>
    <row r="30" ht="15.75" customHeight="1">
      <c r="A30" s="53" t="str">
        <f t="shared" si="22"/>
        <v>Haa</v>
      </c>
      <c r="C30" s="58">
        <f t="shared" ref="C30:F30" si="27">C7+H7+M7+R7+W7+AB7+AG7+AL7+AQ7+AV7+BA7+BF7+BQ7+BX7+CE7+CJ7+CO7+CT7</f>
        <v>9003</v>
      </c>
      <c r="D30" s="58">
        <f t="shared" si="27"/>
        <v>996</v>
      </c>
      <c r="E30" s="58">
        <f t="shared" si="27"/>
        <v>8007</v>
      </c>
      <c r="F30" s="58">
        <f t="shared" si="27"/>
        <v>109351</v>
      </c>
      <c r="H30" s="78" t="s">
        <v>150</v>
      </c>
      <c r="I30" s="79">
        <v>3182.0</v>
      </c>
      <c r="J30" s="79">
        <v>5787.0</v>
      </c>
      <c r="K30" s="79">
        <v>45.0</v>
      </c>
      <c r="L30" s="79">
        <v>105.0</v>
      </c>
      <c r="M30" s="78">
        <v>42.0</v>
      </c>
      <c r="N30" s="78">
        <v>97.0</v>
      </c>
      <c r="O30" s="78">
        <v>44.0</v>
      </c>
      <c r="P30" s="78">
        <v>94.0</v>
      </c>
    </row>
    <row r="31" ht="15.75" customHeight="1">
      <c r="A31" s="53" t="str">
        <f t="shared" si="22"/>
        <v>Lhuentse</v>
      </c>
      <c r="C31" s="58">
        <f t="shared" ref="C31:F31" si="28">C8+H8+M8+R8+W8+AB8+AG8+AL8+AQ8+AV8+BA8+BF8+BQ8+BX8+CE8+CJ8+CO8+CT8</f>
        <v>18068</v>
      </c>
      <c r="D31" s="58">
        <f t="shared" si="28"/>
        <v>1019</v>
      </c>
      <c r="E31" s="58">
        <f t="shared" si="28"/>
        <v>17049</v>
      </c>
      <c r="F31" s="58">
        <f t="shared" si="28"/>
        <v>277366</v>
      </c>
      <c r="H31" s="78" t="s">
        <v>127</v>
      </c>
      <c r="I31" s="79">
        <v>12992.0</v>
      </c>
      <c r="J31" s="79">
        <v>5778.0</v>
      </c>
      <c r="K31" s="79">
        <v>509.0</v>
      </c>
      <c r="L31" s="79">
        <v>268.0</v>
      </c>
      <c r="M31" s="78">
        <v>469.0</v>
      </c>
      <c r="N31" s="78">
        <v>244.0</v>
      </c>
      <c r="O31" s="78">
        <v>503.0</v>
      </c>
      <c r="P31" s="78">
        <v>259.0</v>
      </c>
    </row>
    <row r="32" ht="15.75" customHeight="1">
      <c r="A32" s="53" t="str">
        <f t="shared" si="22"/>
        <v>Monggar</v>
      </c>
      <c r="C32" s="58">
        <f t="shared" ref="C32:F32" si="29">C9+H9+M9+R9+W9+AB9+AG9+AL9+AQ9+AV9+BA9+BF9+BQ9+BX9+CE9+CJ9+CO9+CT9</f>
        <v>51014</v>
      </c>
      <c r="D32" s="58">
        <f t="shared" si="29"/>
        <v>9599</v>
      </c>
      <c r="E32" s="58">
        <f t="shared" si="29"/>
        <v>41415</v>
      </c>
      <c r="F32" s="58">
        <f t="shared" si="29"/>
        <v>554715</v>
      </c>
      <c r="H32" s="78" t="s">
        <v>151</v>
      </c>
      <c r="I32" s="79">
        <v>2534.0</v>
      </c>
      <c r="J32" s="79">
        <v>2653.0</v>
      </c>
      <c r="K32" s="79">
        <v>77.0</v>
      </c>
      <c r="L32" s="79">
        <v>126.0</v>
      </c>
      <c r="M32" s="78">
        <v>74.0</v>
      </c>
      <c r="N32" s="78">
        <v>123.0</v>
      </c>
      <c r="O32" s="78">
        <v>67.0</v>
      </c>
      <c r="P32" s="78">
        <v>149.0</v>
      </c>
    </row>
    <row r="33" ht="15.75" customHeight="1">
      <c r="A33" s="53" t="str">
        <f t="shared" si="22"/>
        <v>Paro</v>
      </c>
      <c r="C33" s="58">
        <f t="shared" ref="C33:F33" si="30">C10+H10+M10+R10+W10+AB10+AG10+AL10+AQ10+AV10+BA10+BF10+BQ10+BX10+CE10+CJ10+CO10+CT10</f>
        <v>70643</v>
      </c>
      <c r="D33" s="58">
        <f t="shared" si="30"/>
        <v>1111</v>
      </c>
      <c r="E33" s="58">
        <f t="shared" si="30"/>
        <v>69532</v>
      </c>
      <c r="F33" s="58">
        <f t="shared" si="30"/>
        <v>1470243</v>
      </c>
      <c r="H33" s="78" t="s">
        <v>129</v>
      </c>
      <c r="I33" s="79">
        <v>6416.0</v>
      </c>
      <c r="J33" s="79">
        <v>2424.0</v>
      </c>
      <c r="K33" s="79">
        <v>116.0</v>
      </c>
      <c r="L33" s="79">
        <v>53.0</v>
      </c>
      <c r="M33" s="78">
        <v>113.0</v>
      </c>
      <c r="N33" s="78">
        <v>53.0</v>
      </c>
      <c r="O33" s="78">
        <v>96.0</v>
      </c>
      <c r="P33" s="78">
        <v>52.0</v>
      </c>
    </row>
    <row r="34" ht="15.75" customHeight="1">
      <c r="A34" s="53" t="str">
        <f t="shared" si="22"/>
        <v>Pema Gatshel</v>
      </c>
      <c r="C34" s="58">
        <f t="shared" ref="C34:F34" si="31">C11+H11+M11+R11+W11+AB11+AG11+AL11+AQ11+AV11+BA11+BF11+BQ11+BX11+CE11+CJ11+CO11+CT11</f>
        <v>16332</v>
      </c>
      <c r="D34" s="58">
        <f t="shared" si="31"/>
        <v>1597</v>
      </c>
      <c r="E34" s="58">
        <f t="shared" si="31"/>
        <v>14735</v>
      </c>
      <c r="F34" s="58">
        <f t="shared" si="31"/>
        <v>152424</v>
      </c>
      <c r="H34" s="78" t="s">
        <v>152</v>
      </c>
      <c r="I34" s="79">
        <v>18672.0</v>
      </c>
      <c r="J34" s="79">
        <v>9299.0</v>
      </c>
      <c r="K34" s="79">
        <v>682.0</v>
      </c>
      <c r="L34" s="79">
        <v>634.0</v>
      </c>
      <c r="M34" s="78">
        <v>634.0</v>
      </c>
      <c r="N34" s="78">
        <v>598.0</v>
      </c>
      <c r="O34" s="78">
        <v>881.0</v>
      </c>
      <c r="P34" s="79">
        <v>1458.0</v>
      </c>
    </row>
    <row r="35" ht="15.75" customHeight="1">
      <c r="A35" s="53" t="str">
        <f t="shared" si="22"/>
        <v>Punakha</v>
      </c>
      <c r="C35" s="58">
        <f t="shared" ref="C35:F35" si="32">C12+H12+M12+R12+W12+AB12+AG12+AL12+AQ12+AV12+BA12+BF12+BQ12+BX12+CE12+CJ12+CO12+CT12</f>
        <v>43009</v>
      </c>
      <c r="D35" s="58">
        <f t="shared" si="32"/>
        <v>1953</v>
      </c>
      <c r="E35" s="58">
        <f t="shared" si="32"/>
        <v>41056</v>
      </c>
      <c r="F35" s="58">
        <f t="shared" si="32"/>
        <v>802924</v>
      </c>
      <c r="H35" s="78" t="s">
        <v>153</v>
      </c>
      <c r="I35" s="79">
        <v>1948.0</v>
      </c>
      <c r="J35" s="79">
        <v>1730.0</v>
      </c>
      <c r="K35" s="79">
        <v>47.0</v>
      </c>
      <c r="L35" s="79">
        <v>109.0</v>
      </c>
      <c r="M35" s="78">
        <v>45.0</v>
      </c>
      <c r="N35" s="78">
        <v>104.0</v>
      </c>
      <c r="O35" s="78">
        <v>47.0</v>
      </c>
      <c r="P35" s="78">
        <v>192.0</v>
      </c>
    </row>
    <row r="36" ht="15.75" customHeight="1">
      <c r="A36" s="53" t="str">
        <f t="shared" si="22"/>
        <v>Samdrup Jongkhar</v>
      </c>
      <c r="C36" s="58">
        <f t="shared" ref="C36:F36" si="33">C13+H13+M13+R13+W13+AB13+AG13+AL13+AQ13+AV13+BA13+BF13+BQ13+BX13+CE13+CJ13+CO13+CT13</f>
        <v>16063</v>
      </c>
      <c r="D36" s="58">
        <f t="shared" si="33"/>
        <v>809</v>
      </c>
      <c r="E36" s="58">
        <f t="shared" si="33"/>
        <v>15254</v>
      </c>
      <c r="F36" s="58">
        <f t="shared" si="33"/>
        <v>156041</v>
      </c>
      <c r="H36" s="78" t="s">
        <v>132</v>
      </c>
      <c r="I36" s="79">
        <v>10923.0</v>
      </c>
      <c r="J36" s="79">
        <v>3331.0</v>
      </c>
      <c r="K36" s="79">
        <v>498.0</v>
      </c>
      <c r="L36" s="79">
        <v>195.0</v>
      </c>
      <c r="M36" s="78">
        <v>464.0</v>
      </c>
      <c r="N36" s="78">
        <v>185.0</v>
      </c>
      <c r="O36" s="78">
        <v>621.0</v>
      </c>
      <c r="P36" s="78">
        <v>258.0</v>
      </c>
    </row>
    <row r="37" ht="15.75" customHeight="1">
      <c r="A37" s="53" t="str">
        <f t="shared" si="22"/>
        <v>Samtse</v>
      </c>
      <c r="C37" s="58">
        <f t="shared" ref="C37:F37" si="34">C14+H14+M14+R14+W14+AB14+AG14+AL14+AQ14+AV14+BA14+BF14+BQ14+BX14+CE14+CJ14+CO14+CT14</f>
        <v>36212</v>
      </c>
      <c r="D37" s="58">
        <f t="shared" si="34"/>
        <v>3962</v>
      </c>
      <c r="E37" s="58">
        <f t="shared" si="34"/>
        <v>32250</v>
      </c>
      <c r="F37" s="58">
        <f t="shared" si="34"/>
        <v>289012</v>
      </c>
      <c r="H37" s="78" t="s">
        <v>154</v>
      </c>
      <c r="I37" s="79">
        <v>8650.0</v>
      </c>
      <c r="J37" s="79">
        <v>26487.0</v>
      </c>
      <c r="K37" s="79">
        <v>202.0</v>
      </c>
      <c r="L37" s="79">
        <v>1262.0</v>
      </c>
      <c r="M37" s="78">
        <v>187.0</v>
      </c>
      <c r="N37" s="79">
        <v>1157.0</v>
      </c>
      <c r="O37" s="78">
        <v>149.0</v>
      </c>
      <c r="P37" s="79">
        <v>1591.0</v>
      </c>
    </row>
    <row r="38" ht="15.75" customHeight="1">
      <c r="A38" s="53" t="str">
        <f t="shared" si="22"/>
        <v>Sarpang </v>
      </c>
      <c r="C38" s="58">
        <f t="shared" ref="C38:F38" si="35">C15+H15+M15+R15+W15+AB15+AG15+AL15+AQ15+AV15+BA15+BF15+BQ15+BX15+CE15+CJ15+CO15+CT15</f>
        <v>16731</v>
      </c>
      <c r="D38" s="58">
        <f t="shared" si="35"/>
        <v>726</v>
      </c>
      <c r="E38" s="58">
        <f t="shared" si="35"/>
        <v>16005</v>
      </c>
      <c r="F38" s="58">
        <f t="shared" si="35"/>
        <v>144028</v>
      </c>
      <c r="H38" s="78" t="s">
        <v>155</v>
      </c>
      <c r="I38" s="79">
        <v>32758.0</v>
      </c>
      <c r="J38" s="79">
        <v>16861.0</v>
      </c>
      <c r="K38" s="69"/>
      <c r="L38" s="69"/>
      <c r="M38" s="80"/>
      <c r="N38" s="80"/>
      <c r="O38" s="78">
        <v>1051.0</v>
      </c>
      <c r="P38" s="78">
        <v>519.0</v>
      </c>
    </row>
    <row r="39" ht="15.75" customHeight="1">
      <c r="A39" s="53" t="str">
        <f t="shared" si="22"/>
        <v>Thimphu</v>
      </c>
      <c r="C39" s="58">
        <f t="shared" ref="C39:F39" si="36">C16+H16+M16+R16+W16+AB16+AG16+AL16+AQ16+AV16+BA16+BF16+BQ16+BX16+CE16+CJ16+CO16+CT16</f>
        <v>12135</v>
      </c>
      <c r="D39" s="58">
        <f t="shared" si="36"/>
        <v>416</v>
      </c>
      <c r="E39" s="58">
        <f t="shared" si="36"/>
        <v>11719</v>
      </c>
      <c r="F39" s="58">
        <f t="shared" si="36"/>
        <v>192767</v>
      </c>
      <c r="H39" s="78" t="s">
        <v>148</v>
      </c>
      <c r="I39" s="79">
        <v>3289.0</v>
      </c>
      <c r="J39" s="79">
        <v>10390.0</v>
      </c>
      <c r="K39" s="69"/>
      <c r="L39" s="69"/>
      <c r="M39" s="80"/>
      <c r="N39" s="80"/>
      <c r="O39" s="78">
        <v>174.0</v>
      </c>
      <c r="P39" s="78">
        <v>442.0</v>
      </c>
    </row>
    <row r="40" ht="15.75" customHeight="1">
      <c r="A40" s="53" t="str">
        <f t="shared" si="22"/>
        <v>Trashigang</v>
      </c>
      <c r="C40" s="58">
        <f t="shared" ref="C40:F40" si="37">C17+H17+M17+R17+W17+AB17+AG17+AL17+AQ17+AV17+BA17+BF17+BQ17+BX17+CE17+CJ17+CO17+CT17</f>
        <v>26752</v>
      </c>
      <c r="D40" s="58">
        <f t="shared" si="37"/>
        <v>1290</v>
      </c>
      <c r="E40" s="58">
        <f t="shared" si="37"/>
        <v>25462</v>
      </c>
      <c r="F40" s="58">
        <f t="shared" si="37"/>
        <v>350957</v>
      </c>
      <c r="H40" s="78" t="s">
        <v>139</v>
      </c>
      <c r="I40" s="79">
        <v>3563.0</v>
      </c>
      <c r="J40" s="79">
        <v>1619.0</v>
      </c>
      <c r="K40" s="79">
        <v>155.0</v>
      </c>
      <c r="L40" s="79">
        <v>203.0</v>
      </c>
      <c r="M40" s="78">
        <v>131.0</v>
      </c>
      <c r="N40" s="78">
        <v>198.0</v>
      </c>
      <c r="O40" s="78">
        <v>116.0</v>
      </c>
      <c r="P40" s="78">
        <v>187.0</v>
      </c>
    </row>
    <row r="41" ht="15.75" customHeight="1">
      <c r="A41" s="53" t="str">
        <f t="shared" si="22"/>
        <v>Trashi Yangtse</v>
      </c>
      <c r="C41" s="58">
        <f t="shared" ref="C41:F41" si="38">C18+H18+M18+R18+W18+AB18+AG18+AL18+AQ18+AV18+BA18+BF18+BQ18+BX18+CE18+CJ18+CO18+CT18</f>
        <v>15836</v>
      </c>
      <c r="D41" s="58">
        <f t="shared" si="38"/>
        <v>1162</v>
      </c>
      <c r="E41" s="58">
        <f t="shared" si="38"/>
        <v>14674</v>
      </c>
      <c r="F41" s="58">
        <f t="shared" si="38"/>
        <v>181122</v>
      </c>
      <c r="H41" s="78" t="s">
        <v>141</v>
      </c>
      <c r="I41" s="79">
        <v>16473.0</v>
      </c>
      <c r="J41" s="79">
        <v>6979.0</v>
      </c>
      <c r="K41" s="79">
        <v>473.0</v>
      </c>
      <c r="L41" s="79">
        <v>252.0</v>
      </c>
      <c r="M41" s="78">
        <v>445.0</v>
      </c>
      <c r="N41" s="78">
        <v>233.0</v>
      </c>
      <c r="O41" s="78">
        <v>654.0</v>
      </c>
      <c r="P41" s="78">
        <v>374.0</v>
      </c>
    </row>
    <row r="42" ht="15.75" customHeight="1">
      <c r="A42" s="53" t="str">
        <f t="shared" si="22"/>
        <v>Trongsa</v>
      </c>
      <c r="C42" s="58">
        <f t="shared" ref="C42:F42" si="39">C19+H19+M19+R19+W19+AB19+AG19+AL19+AQ19+AV19+BA19+BF19+BQ19+BX19+CE19+CJ19+CO19+CT19</f>
        <v>7653</v>
      </c>
      <c r="D42" s="58">
        <f t="shared" si="39"/>
        <v>663</v>
      </c>
      <c r="E42" s="58">
        <f t="shared" si="39"/>
        <v>6990</v>
      </c>
      <c r="F42" s="58">
        <f t="shared" si="39"/>
        <v>66758</v>
      </c>
      <c r="H42" s="78" t="s">
        <v>143</v>
      </c>
      <c r="I42" s="79">
        <v>5395.0</v>
      </c>
      <c r="J42" s="79">
        <v>3476.0</v>
      </c>
      <c r="K42" s="79">
        <v>79.0</v>
      </c>
      <c r="L42" s="79">
        <v>55.0</v>
      </c>
      <c r="M42" s="78">
        <v>74.0</v>
      </c>
      <c r="N42" s="78">
        <v>49.0</v>
      </c>
      <c r="O42" s="78">
        <v>77.0</v>
      </c>
      <c r="P42" s="78">
        <v>59.0</v>
      </c>
    </row>
    <row r="43" ht="15.75" customHeight="1">
      <c r="A43" s="53" t="str">
        <f t="shared" si="22"/>
        <v>Tsirang</v>
      </c>
      <c r="C43" s="58">
        <f t="shared" ref="C43:F43" si="40">C20+H20+M20+R20+W20+AB20+AG20+AL20+AQ20+AV20+BA20+BF20+BQ20+BX20+CE20+CJ20+CO20+CT20</f>
        <v>45744</v>
      </c>
      <c r="D43" s="58">
        <f t="shared" si="40"/>
        <v>1558</v>
      </c>
      <c r="E43" s="58">
        <f t="shared" si="40"/>
        <v>44186</v>
      </c>
      <c r="F43" s="58">
        <f t="shared" si="40"/>
        <v>624032</v>
      </c>
      <c r="H43" s="78" t="s">
        <v>144</v>
      </c>
      <c r="I43" s="79">
        <v>752.0</v>
      </c>
      <c r="J43" s="79">
        <v>298.0</v>
      </c>
      <c r="K43" s="79">
        <v>39.0</v>
      </c>
      <c r="L43" s="79">
        <v>6.0</v>
      </c>
      <c r="M43" s="78">
        <v>33.0</v>
      </c>
      <c r="N43" s="78">
        <v>5.0</v>
      </c>
      <c r="O43" s="78">
        <v>62.0</v>
      </c>
      <c r="P43" s="78">
        <v>6.0</v>
      </c>
    </row>
    <row r="44" ht="15.75" customHeight="1">
      <c r="A44" s="53" t="str">
        <f t="shared" si="22"/>
        <v>Wangdue Phodrang</v>
      </c>
      <c r="C44" s="58">
        <f t="shared" ref="C44:F44" si="41">C21+H21+M21+R21+W21+AB21+AG21+AL21+AQ21+AV21+BA21+BF21+BQ21+BX21+CE21+CJ21+CO21+CT21</f>
        <v>15094</v>
      </c>
      <c r="D44" s="58">
        <f t="shared" si="41"/>
        <v>2065</v>
      </c>
      <c r="E44" s="58">
        <f t="shared" si="41"/>
        <v>13029</v>
      </c>
      <c r="F44" s="58">
        <f t="shared" si="41"/>
        <v>151533</v>
      </c>
      <c r="H44" s="78" t="s">
        <v>145</v>
      </c>
      <c r="I44" s="79">
        <v>1.0</v>
      </c>
      <c r="J44" s="79">
        <v>13.0</v>
      </c>
      <c r="K44" s="79">
        <v>0.05</v>
      </c>
      <c r="L44" s="79">
        <v>1.0</v>
      </c>
      <c r="M44" s="78">
        <v>0.05</v>
      </c>
      <c r="N44" s="78">
        <v>1.0</v>
      </c>
      <c r="O44" s="78">
        <v>0.06</v>
      </c>
      <c r="P44" s="78">
        <v>2.0</v>
      </c>
    </row>
    <row r="45" ht="15.75" customHeight="1">
      <c r="A45" s="53" t="str">
        <f t="shared" si="22"/>
        <v>Zhemgang</v>
      </c>
      <c r="C45" s="58">
        <f t="shared" ref="C45:F45" si="42">C22+H22+M22+R22+W22+AB22+AG22+AL22+AQ22+AV22+BA22+BF22+BQ22+BX22+CE22+CJ22+CO22+CT22</f>
        <v>7563</v>
      </c>
      <c r="D45" s="58">
        <f t="shared" si="42"/>
        <v>315</v>
      </c>
      <c r="E45" s="58">
        <f t="shared" si="42"/>
        <v>7248</v>
      </c>
      <c r="F45" s="58">
        <f t="shared" si="42"/>
        <v>77264</v>
      </c>
      <c r="H45" s="78" t="s">
        <v>146</v>
      </c>
      <c r="I45" s="78">
        <v>300.0</v>
      </c>
      <c r="J45" s="79">
        <v>8243.0</v>
      </c>
      <c r="K45" s="78">
        <v>18.0</v>
      </c>
      <c r="L45" s="78">
        <v>195.0</v>
      </c>
      <c r="M45" s="78">
        <v>16.0</v>
      </c>
      <c r="N45" s="78">
        <v>189.0</v>
      </c>
      <c r="O45" s="78">
        <v>28.0</v>
      </c>
      <c r="P45" s="78">
        <v>444.0</v>
      </c>
    </row>
    <row r="46" ht="15.75" customHeight="1">
      <c r="A46" s="72" t="str">
        <f t="shared" si="22"/>
        <v>Total </v>
      </c>
      <c r="B46" s="72"/>
      <c r="C46" s="38">
        <f t="shared" ref="C46:E46" si="43">C23+H23+M23+R23+W23+AB23+AG23+AL23+AQ23+AV23+BA23+BF23+BQ23+BX23+CE23+CJ23+CO23+CT23</f>
        <v>461496</v>
      </c>
      <c r="D46" s="38">
        <f t="shared" si="43"/>
        <v>31913</v>
      </c>
      <c r="E46" s="38">
        <f t="shared" si="43"/>
        <v>429583</v>
      </c>
      <c r="F46" s="38">
        <f>F23+K23+P23+U23+Z23+AE23+AJ23+AO23+AT23+AY23+BD23+BI23+BT23+CA23+CH23+CM23+CR23+CW23+BK23+BM23+BO23+BV23+CC23</f>
        <v>7108194</v>
      </c>
      <c r="G46" s="72"/>
      <c r="H46" s="72"/>
      <c r="I46" s="72"/>
      <c r="J46" s="72"/>
      <c r="K46" s="72"/>
      <c r="L46" s="72"/>
      <c r="M46" s="72"/>
      <c r="N46" s="72"/>
      <c r="O46" s="72"/>
      <c r="P46" s="72">
        <f>SUM(P28:P45)</f>
        <v>7109</v>
      </c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</row>
    <row r="47" ht="15.75" customHeight="1"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</row>
    <row r="48" ht="15.75" customHeight="1"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</row>
    <row r="49" ht="15.75" customHeight="1"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67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</row>
    <row r="50" ht="15.75" customHeight="1"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</row>
    <row r="51" ht="15.75" customHeight="1"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</row>
    <row r="52" ht="15.75" customHeight="1"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</row>
    <row r="53" ht="15.75" customHeight="1"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</row>
    <row r="54" ht="15.75" customHeight="1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</row>
    <row r="55" ht="15.75" customHeight="1"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</row>
    <row r="56" ht="15.75" customHeight="1"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</row>
    <row r="57" ht="15.75" customHeight="1"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</row>
    <row r="58" ht="15.75" customHeight="1"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</row>
    <row r="59" ht="15.75" customHeight="1"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</row>
    <row r="60" ht="15.75" customHeight="1"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</row>
    <row r="61" ht="15.75" customHeight="1"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</row>
    <row r="62" ht="15.75" customHeight="1"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</row>
    <row r="63" ht="15.75" customHeight="1"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  <c r="BM63" s="67"/>
      <c r="BN63" s="67"/>
      <c r="BO63" s="67"/>
      <c r="BP63" s="67"/>
      <c r="BQ63" s="67"/>
      <c r="BR63" s="67"/>
      <c r="BS63" s="67"/>
      <c r="BT63" s="67"/>
      <c r="BU63" s="67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AK1:AO1"/>
    <mergeCell ref="AP1:AT1"/>
    <mergeCell ref="AU1:AY1"/>
    <mergeCell ref="AZ1:BD1"/>
    <mergeCell ref="BE1:BI1"/>
    <mergeCell ref="BJ1:BK1"/>
    <mergeCell ref="BL1:BM1"/>
    <mergeCell ref="CN1:CR1"/>
    <mergeCell ref="CS1:CW1"/>
    <mergeCell ref="BN1:BO1"/>
    <mergeCell ref="BP1:BT1"/>
    <mergeCell ref="BU1:BV1"/>
    <mergeCell ref="BW1:CA1"/>
    <mergeCell ref="CB1:CC1"/>
    <mergeCell ref="CD1:CH1"/>
    <mergeCell ref="CI1:CM1"/>
    <mergeCell ref="H26:H27"/>
    <mergeCell ref="I26:J26"/>
    <mergeCell ref="K26:L26"/>
    <mergeCell ref="M26:N26"/>
    <mergeCell ref="O26:P26"/>
    <mergeCell ref="B1:F1"/>
    <mergeCell ref="G1:K1"/>
    <mergeCell ref="L1:P1"/>
    <mergeCell ref="Q1:U1"/>
    <mergeCell ref="V1:Z1"/>
    <mergeCell ref="AA1:AE1"/>
    <mergeCell ref="AF1:AJ1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1.22" defaultRowHeight="15.0"/>
  <cols>
    <col customWidth="1" min="1" max="1" width="17.44"/>
    <col customWidth="1" min="2" max="2" width="8.33"/>
    <col customWidth="1" min="3" max="3" width="18.78"/>
    <col customWidth="1" min="4" max="4" width="17.67"/>
    <col customWidth="1" min="5" max="5" width="23.0"/>
    <col customWidth="1" min="6" max="6" width="14.33"/>
    <col customWidth="1" min="7" max="7" width="8.33"/>
    <col customWidth="1" min="8" max="8" width="10.33"/>
    <col customWidth="1" min="9" max="9" width="7.89"/>
    <col customWidth="1" min="10" max="10" width="8.22"/>
    <col customWidth="1" min="11" max="11" width="6.78"/>
    <col customWidth="1" min="12" max="12" width="7.22"/>
    <col customWidth="1" min="13" max="13" width="8.22"/>
    <col customWidth="1" min="14" max="14" width="9.0"/>
    <col customWidth="1" min="15" max="15" width="8.56"/>
    <col customWidth="1" min="16" max="16" width="8.67"/>
    <col customWidth="1" min="17" max="17" width="8.33"/>
    <col customWidth="1" min="18" max="18" width="18.78"/>
    <col customWidth="1" min="19" max="19" width="17.67"/>
    <col customWidth="1" min="20" max="20" width="23.0"/>
    <col customWidth="1" min="21" max="21" width="14.33"/>
    <col customWidth="1" min="22" max="26" width="10.56"/>
  </cols>
  <sheetData>
    <row r="1" ht="15.75" customHeight="1">
      <c r="A1" s="55"/>
      <c r="B1" s="56" t="s">
        <v>156</v>
      </c>
      <c r="C1" s="57"/>
      <c r="D1" s="57"/>
      <c r="E1" s="57"/>
      <c r="F1" s="6"/>
      <c r="G1" s="56" t="s">
        <v>157</v>
      </c>
      <c r="H1" s="57"/>
      <c r="I1" s="57"/>
      <c r="J1" s="57"/>
      <c r="K1" s="6"/>
      <c r="L1" s="56" t="s">
        <v>158</v>
      </c>
      <c r="M1" s="57"/>
      <c r="N1" s="57"/>
      <c r="O1" s="57"/>
      <c r="P1" s="6"/>
      <c r="Q1" s="56" t="s">
        <v>159</v>
      </c>
      <c r="R1" s="57"/>
      <c r="S1" s="57"/>
      <c r="T1" s="57"/>
      <c r="U1" s="6"/>
      <c r="V1" s="30"/>
      <c r="W1" s="30"/>
      <c r="X1" s="30"/>
      <c r="Y1" s="30"/>
      <c r="Z1" s="30"/>
    </row>
    <row r="2" ht="15.75" customHeight="1">
      <c r="A2" s="55" t="s">
        <v>43</v>
      </c>
      <c r="B2" s="55" t="s">
        <v>111</v>
      </c>
      <c r="C2" s="55" t="s">
        <v>112</v>
      </c>
      <c r="D2" s="55" t="s">
        <v>113</v>
      </c>
      <c r="E2" s="55" t="s">
        <v>114</v>
      </c>
      <c r="F2" s="55" t="s">
        <v>115</v>
      </c>
      <c r="G2" s="55" t="s">
        <v>111</v>
      </c>
      <c r="H2" s="55" t="s">
        <v>112</v>
      </c>
      <c r="I2" s="55" t="s">
        <v>113</v>
      </c>
      <c r="J2" s="55" t="s">
        <v>114</v>
      </c>
      <c r="K2" s="55" t="s">
        <v>115</v>
      </c>
      <c r="L2" s="55" t="s">
        <v>111</v>
      </c>
      <c r="M2" s="55" t="s">
        <v>112</v>
      </c>
      <c r="N2" s="55" t="s">
        <v>113</v>
      </c>
      <c r="O2" s="55" t="s">
        <v>114</v>
      </c>
      <c r="P2" s="55" t="s">
        <v>115</v>
      </c>
      <c r="Q2" s="55" t="s">
        <v>111</v>
      </c>
      <c r="R2" s="55" t="s">
        <v>112</v>
      </c>
      <c r="S2" s="55" t="s">
        <v>113</v>
      </c>
      <c r="T2" s="55" t="s">
        <v>114</v>
      </c>
      <c r="U2" s="55" t="s">
        <v>115</v>
      </c>
      <c r="V2" s="30"/>
      <c r="W2" s="30"/>
      <c r="X2" s="30"/>
      <c r="Y2" s="30"/>
      <c r="Z2" s="30"/>
    </row>
    <row r="3" ht="15.75" customHeight="1">
      <c r="A3" s="2" t="s">
        <v>84</v>
      </c>
      <c r="B3" s="58">
        <v>0.0</v>
      </c>
      <c r="C3" s="58">
        <v>0.0</v>
      </c>
      <c r="D3" s="58">
        <v>0.0</v>
      </c>
      <c r="E3" s="58">
        <f t="shared" ref="E3:E22" si="1">C3-D3</f>
        <v>0</v>
      </c>
      <c r="F3" s="58">
        <v>0.0</v>
      </c>
      <c r="G3" s="58">
        <v>331.0</v>
      </c>
      <c r="H3" s="58">
        <v>704.0</v>
      </c>
      <c r="I3" s="58">
        <v>3.0</v>
      </c>
      <c r="J3" s="58">
        <f t="shared" ref="J3:J22" si="2">H3-I3</f>
        <v>701</v>
      </c>
      <c r="K3" s="58">
        <v>7291.0</v>
      </c>
      <c r="L3" s="58">
        <v>102.0</v>
      </c>
      <c r="M3" s="58">
        <v>160.0</v>
      </c>
      <c r="N3" s="58">
        <v>5.0</v>
      </c>
      <c r="O3" s="58">
        <f t="shared" ref="O3:O22" si="3">M3-N3</f>
        <v>155</v>
      </c>
      <c r="P3" s="58">
        <v>1780.0</v>
      </c>
      <c r="Q3" s="58">
        <v>8.0</v>
      </c>
      <c r="R3" s="58">
        <v>4.0</v>
      </c>
      <c r="S3" s="58">
        <v>0.0</v>
      </c>
      <c r="T3" s="58">
        <f t="shared" ref="T3:T22" si="4">R3-S3</f>
        <v>4</v>
      </c>
      <c r="U3" s="58">
        <v>15.0</v>
      </c>
    </row>
    <row r="4" ht="15.75" customHeight="1">
      <c r="A4" s="2" t="s">
        <v>85</v>
      </c>
      <c r="B4" s="58">
        <v>711.0</v>
      </c>
      <c r="C4" s="58">
        <v>20994.0</v>
      </c>
      <c r="D4" s="58">
        <v>21.0</v>
      </c>
      <c r="E4" s="58">
        <f t="shared" si="1"/>
        <v>20973</v>
      </c>
      <c r="F4" s="58">
        <v>373864.0</v>
      </c>
      <c r="G4" s="58">
        <v>74.0</v>
      </c>
      <c r="H4" s="58">
        <v>380.0</v>
      </c>
      <c r="I4" s="58">
        <v>0.0</v>
      </c>
      <c r="J4" s="58">
        <f t="shared" si="2"/>
        <v>380</v>
      </c>
      <c r="K4" s="58">
        <v>4259.0</v>
      </c>
      <c r="L4" s="58">
        <v>37.0</v>
      </c>
      <c r="M4" s="58">
        <v>318.0</v>
      </c>
      <c r="N4" s="58">
        <v>0.0</v>
      </c>
      <c r="O4" s="58">
        <f t="shared" si="3"/>
        <v>318</v>
      </c>
      <c r="P4" s="58">
        <v>3734.0</v>
      </c>
      <c r="Q4" s="58">
        <v>121.0</v>
      </c>
      <c r="R4" s="58">
        <v>187.0</v>
      </c>
      <c r="S4" s="58">
        <v>35.0</v>
      </c>
      <c r="T4" s="58">
        <f t="shared" si="4"/>
        <v>152</v>
      </c>
      <c r="U4" s="58">
        <v>1346.0</v>
      </c>
    </row>
    <row r="5" ht="15.75" customHeight="1">
      <c r="A5" s="2" t="s">
        <v>86</v>
      </c>
      <c r="B5" s="58">
        <v>300.0</v>
      </c>
      <c r="C5" s="58">
        <v>696.0</v>
      </c>
      <c r="D5" s="58">
        <v>0.0</v>
      </c>
      <c r="E5" s="58">
        <f t="shared" si="1"/>
        <v>696</v>
      </c>
      <c r="F5" s="58">
        <v>6977.0</v>
      </c>
      <c r="G5" s="58">
        <v>211.0</v>
      </c>
      <c r="H5" s="58">
        <v>299.0</v>
      </c>
      <c r="I5" s="58">
        <v>0.0</v>
      </c>
      <c r="J5" s="58">
        <f t="shared" si="2"/>
        <v>299</v>
      </c>
      <c r="K5" s="58">
        <v>2874.0</v>
      </c>
      <c r="L5" s="58">
        <v>52.0</v>
      </c>
      <c r="M5" s="58">
        <v>122.0</v>
      </c>
      <c r="N5" s="58">
        <v>0.0</v>
      </c>
      <c r="O5" s="58">
        <f t="shared" si="3"/>
        <v>122</v>
      </c>
      <c r="P5" s="58">
        <v>1565.0</v>
      </c>
      <c r="Q5" s="58">
        <v>97.0</v>
      </c>
      <c r="R5" s="58">
        <v>87.0</v>
      </c>
      <c r="S5" s="58">
        <v>0.0</v>
      </c>
      <c r="T5" s="58">
        <f t="shared" si="4"/>
        <v>87</v>
      </c>
      <c r="U5" s="58">
        <v>528.0</v>
      </c>
    </row>
    <row r="6" ht="15.75" customHeight="1">
      <c r="A6" s="2" t="s">
        <v>87</v>
      </c>
      <c r="B6" s="58">
        <v>0.0</v>
      </c>
      <c r="C6" s="58">
        <v>0.0</v>
      </c>
      <c r="D6" s="58">
        <v>0.0</v>
      </c>
      <c r="E6" s="58">
        <f t="shared" si="1"/>
        <v>0</v>
      </c>
      <c r="F6" s="58">
        <v>0.0</v>
      </c>
      <c r="G6" s="58">
        <v>22.0</v>
      </c>
      <c r="H6" s="58">
        <v>24.0</v>
      </c>
      <c r="I6" s="58">
        <v>0.0</v>
      </c>
      <c r="J6" s="58">
        <f t="shared" si="2"/>
        <v>24</v>
      </c>
      <c r="K6" s="58">
        <v>393.0</v>
      </c>
      <c r="L6" s="58">
        <v>0.0</v>
      </c>
      <c r="M6" s="58">
        <v>0.0</v>
      </c>
      <c r="N6" s="58">
        <v>0.0</v>
      </c>
      <c r="O6" s="58">
        <f t="shared" si="3"/>
        <v>0</v>
      </c>
      <c r="P6" s="58">
        <v>0.0</v>
      </c>
      <c r="Q6" s="58">
        <v>38.0</v>
      </c>
      <c r="R6" s="58">
        <v>59.0</v>
      </c>
      <c r="S6" s="58">
        <v>0.0</v>
      </c>
      <c r="T6" s="58">
        <f t="shared" si="4"/>
        <v>59</v>
      </c>
      <c r="U6" s="58">
        <v>400.0</v>
      </c>
    </row>
    <row r="7" ht="15.75" customHeight="1">
      <c r="A7" s="2" t="s">
        <v>88</v>
      </c>
      <c r="B7" s="58">
        <v>7.0</v>
      </c>
      <c r="C7" s="58">
        <v>42.0</v>
      </c>
      <c r="D7" s="58">
        <v>0.0</v>
      </c>
      <c r="E7" s="58">
        <f t="shared" si="1"/>
        <v>42</v>
      </c>
      <c r="F7" s="58">
        <v>1155.0</v>
      </c>
      <c r="G7" s="58">
        <v>35.0</v>
      </c>
      <c r="H7" s="58">
        <v>79.0</v>
      </c>
      <c r="I7" s="58">
        <v>8.0</v>
      </c>
      <c r="J7" s="58">
        <f t="shared" si="2"/>
        <v>71</v>
      </c>
      <c r="K7" s="58">
        <v>597.0</v>
      </c>
      <c r="L7" s="58">
        <v>13.0</v>
      </c>
      <c r="M7" s="58">
        <v>52.0</v>
      </c>
      <c r="N7" s="58">
        <v>8.0</v>
      </c>
      <c r="O7" s="58">
        <f t="shared" si="3"/>
        <v>44</v>
      </c>
      <c r="P7" s="58">
        <v>319.0</v>
      </c>
      <c r="Q7" s="58">
        <v>19.0</v>
      </c>
      <c r="R7" s="58">
        <v>35.0</v>
      </c>
      <c r="S7" s="58">
        <v>6.0</v>
      </c>
      <c r="T7" s="58">
        <f t="shared" si="4"/>
        <v>29</v>
      </c>
      <c r="U7" s="58">
        <v>160.0</v>
      </c>
    </row>
    <row r="8" ht="15.75" customHeight="1">
      <c r="A8" s="2" t="s">
        <v>89</v>
      </c>
      <c r="B8" s="58">
        <v>46.0</v>
      </c>
      <c r="C8" s="58">
        <v>61.0</v>
      </c>
      <c r="D8" s="58">
        <v>1.0</v>
      </c>
      <c r="E8" s="58">
        <f t="shared" si="1"/>
        <v>60</v>
      </c>
      <c r="F8" s="58">
        <v>659.0</v>
      </c>
      <c r="G8" s="58">
        <v>212.0</v>
      </c>
      <c r="H8" s="58">
        <v>242.0</v>
      </c>
      <c r="I8" s="58">
        <v>8.0</v>
      </c>
      <c r="J8" s="58">
        <f t="shared" si="2"/>
        <v>234</v>
      </c>
      <c r="K8" s="58">
        <v>2462.0</v>
      </c>
      <c r="L8" s="58">
        <v>92.0</v>
      </c>
      <c r="M8" s="58">
        <v>73.0</v>
      </c>
      <c r="N8" s="58">
        <v>3.0</v>
      </c>
      <c r="O8" s="58">
        <f t="shared" si="3"/>
        <v>70</v>
      </c>
      <c r="P8" s="58">
        <v>476.0</v>
      </c>
      <c r="Q8" s="58">
        <v>66.0</v>
      </c>
      <c r="R8" s="58">
        <v>63.0</v>
      </c>
      <c r="S8" s="58">
        <v>4.0</v>
      </c>
      <c r="T8" s="58">
        <f t="shared" si="4"/>
        <v>59</v>
      </c>
      <c r="U8" s="58">
        <v>319.0</v>
      </c>
    </row>
    <row r="9" ht="15.75" customHeight="1">
      <c r="A9" s="2" t="s">
        <v>73</v>
      </c>
      <c r="B9" s="58">
        <v>157.0</v>
      </c>
      <c r="C9" s="58">
        <v>1794.0</v>
      </c>
      <c r="D9" s="58">
        <v>0.0</v>
      </c>
      <c r="E9" s="58">
        <f t="shared" si="1"/>
        <v>1794</v>
      </c>
      <c r="F9" s="58">
        <v>18556.0</v>
      </c>
      <c r="G9" s="58">
        <v>457.0</v>
      </c>
      <c r="H9" s="58">
        <v>984.0</v>
      </c>
      <c r="I9" s="58">
        <v>12.0</v>
      </c>
      <c r="J9" s="58">
        <f t="shared" si="2"/>
        <v>972</v>
      </c>
      <c r="K9" s="58">
        <v>7996.0</v>
      </c>
      <c r="L9" s="58">
        <v>167.0</v>
      </c>
      <c r="M9" s="58">
        <v>269.0</v>
      </c>
      <c r="N9" s="58">
        <v>0.0</v>
      </c>
      <c r="O9" s="58">
        <f t="shared" si="3"/>
        <v>269</v>
      </c>
      <c r="P9" s="58">
        <v>2154.0</v>
      </c>
      <c r="Q9" s="58">
        <v>228.0</v>
      </c>
      <c r="R9" s="58">
        <v>416.0</v>
      </c>
      <c r="S9" s="58">
        <v>54.0</v>
      </c>
      <c r="T9" s="58">
        <f t="shared" si="4"/>
        <v>362</v>
      </c>
      <c r="U9" s="58">
        <v>2357.0</v>
      </c>
    </row>
    <row r="10" ht="15.75" customHeight="1">
      <c r="A10" s="2" t="s">
        <v>90</v>
      </c>
      <c r="B10" s="58">
        <v>0.0</v>
      </c>
      <c r="C10" s="58">
        <v>0.0</v>
      </c>
      <c r="D10" s="58">
        <v>0.0</v>
      </c>
      <c r="E10" s="58">
        <f t="shared" si="1"/>
        <v>0</v>
      </c>
      <c r="F10" s="58">
        <v>0.0</v>
      </c>
      <c r="G10" s="58">
        <v>7.0</v>
      </c>
      <c r="H10" s="58">
        <v>27.0</v>
      </c>
      <c r="I10" s="58">
        <v>0.0</v>
      </c>
      <c r="J10" s="58">
        <f t="shared" si="2"/>
        <v>27</v>
      </c>
      <c r="K10" s="58">
        <v>484.0</v>
      </c>
      <c r="L10" s="58">
        <v>0.0</v>
      </c>
      <c r="M10" s="58">
        <v>0.0</v>
      </c>
      <c r="N10" s="58">
        <v>0.0</v>
      </c>
      <c r="O10" s="58">
        <f t="shared" si="3"/>
        <v>0</v>
      </c>
      <c r="P10" s="58">
        <v>0.0</v>
      </c>
      <c r="Q10" s="58">
        <v>14.0</v>
      </c>
      <c r="R10" s="58">
        <v>107.0</v>
      </c>
      <c r="S10" s="58">
        <v>0.0</v>
      </c>
      <c r="T10" s="58">
        <f t="shared" si="4"/>
        <v>107</v>
      </c>
      <c r="U10" s="58">
        <v>73.0</v>
      </c>
    </row>
    <row r="11" ht="15.75" customHeight="1">
      <c r="A11" s="2" t="s">
        <v>91</v>
      </c>
      <c r="B11" s="58">
        <v>296.0</v>
      </c>
      <c r="C11" s="58">
        <v>3255.0</v>
      </c>
      <c r="D11" s="58">
        <v>18.0</v>
      </c>
      <c r="E11" s="58">
        <f t="shared" si="1"/>
        <v>3237</v>
      </c>
      <c r="F11" s="58">
        <v>68899.0</v>
      </c>
      <c r="G11" s="58">
        <v>593.0</v>
      </c>
      <c r="H11" s="58">
        <v>1339.0</v>
      </c>
      <c r="I11" s="58">
        <v>12.0</v>
      </c>
      <c r="J11" s="58">
        <f t="shared" si="2"/>
        <v>1327</v>
      </c>
      <c r="K11" s="58">
        <v>13570.0</v>
      </c>
      <c r="L11" s="58">
        <v>75.0</v>
      </c>
      <c r="M11" s="58">
        <v>96.0</v>
      </c>
      <c r="N11" s="58">
        <v>4.0</v>
      </c>
      <c r="O11" s="58">
        <f t="shared" si="3"/>
        <v>92</v>
      </c>
      <c r="P11" s="58">
        <v>522.0</v>
      </c>
      <c r="Q11" s="58">
        <v>611.0</v>
      </c>
      <c r="R11" s="58">
        <v>676.0</v>
      </c>
      <c r="S11" s="58">
        <v>9.0</v>
      </c>
      <c r="T11" s="58">
        <f t="shared" si="4"/>
        <v>667</v>
      </c>
      <c r="U11" s="58">
        <v>1842.0</v>
      </c>
    </row>
    <row r="12" ht="15.75" customHeight="1">
      <c r="A12" s="2" t="s">
        <v>92</v>
      </c>
      <c r="B12" s="58">
        <v>17.0</v>
      </c>
      <c r="C12" s="58">
        <v>166.0</v>
      </c>
      <c r="D12" s="58">
        <v>0.0</v>
      </c>
      <c r="E12" s="58">
        <f t="shared" si="1"/>
        <v>166</v>
      </c>
      <c r="F12" s="58">
        <v>425.0</v>
      </c>
      <c r="G12" s="58">
        <v>21.0</v>
      </c>
      <c r="H12" s="58">
        <v>82.0</v>
      </c>
      <c r="I12" s="58">
        <v>0.0</v>
      </c>
      <c r="J12" s="58">
        <f t="shared" si="2"/>
        <v>82</v>
      </c>
      <c r="K12" s="58">
        <v>757.0</v>
      </c>
      <c r="L12" s="58">
        <v>5.0</v>
      </c>
      <c r="M12" s="58">
        <v>22.0</v>
      </c>
      <c r="N12" s="58">
        <v>0.0</v>
      </c>
      <c r="O12" s="58">
        <f t="shared" si="3"/>
        <v>22</v>
      </c>
      <c r="P12" s="58">
        <v>271.0</v>
      </c>
      <c r="Q12" s="58">
        <v>27.0</v>
      </c>
      <c r="R12" s="58">
        <v>87.0</v>
      </c>
      <c r="S12" s="58">
        <v>0.0</v>
      </c>
      <c r="T12" s="58">
        <f t="shared" si="4"/>
        <v>87</v>
      </c>
      <c r="U12" s="58">
        <v>802.0</v>
      </c>
    </row>
    <row r="13" ht="15.75" customHeight="1">
      <c r="A13" s="2" t="s">
        <v>93</v>
      </c>
      <c r="B13" s="58">
        <v>871.0</v>
      </c>
      <c r="C13" s="58">
        <v>17026.0</v>
      </c>
      <c r="D13" s="58">
        <v>85.0</v>
      </c>
      <c r="E13" s="58">
        <f t="shared" si="1"/>
        <v>16941</v>
      </c>
      <c r="F13" s="58">
        <v>357153.0</v>
      </c>
      <c r="G13" s="58">
        <v>166.0</v>
      </c>
      <c r="H13" s="58">
        <v>801.0</v>
      </c>
      <c r="I13" s="58">
        <v>1.0</v>
      </c>
      <c r="J13" s="58">
        <f t="shared" si="2"/>
        <v>800</v>
      </c>
      <c r="K13" s="58">
        <v>5778.0</v>
      </c>
      <c r="L13" s="58">
        <v>40.0</v>
      </c>
      <c r="M13" s="58">
        <v>72.0</v>
      </c>
      <c r="N13" s="58">
        <v>5.0</v>
      </c>
      <c r="O13" s="58">
        <f t="shared" si="3"/>
        <v>67</v>
      </c>
      <c r="P13" s="58">
        <v>987.0</v>
      </c>
      <c r="Q13" s="58">
        <v>224.0</v>
      </c>
      <c r="R13" s="58">
        <v>230.0</v>
      </c>
      <c r="S13" s="58">
        <v>0.0</v>
      </c>
      <c r="T13" s="58">
        <f t="shared" si="4"/>
        <v>230</v>
      </c>
      <c r="U13" s="58">
        <v>1160.0</v>
      </c>
    </row>
    <row r="14" ht="15.75" customHeight="1">
      <c r="A14" s="2" t="s">
        <v>75</v>
      </c>
      <c r="B14" s="58">
        <v>1706.0</v>
      </c>
      <c r="C14" s="58">
        <v>33355.0</v>
      </c>
      <c r="D14" s="58">
        <v>637.0</v>
      </c>
      <c r="E14" s="58">
        <f t="shared" si="1"/>
        <v>32718</v>
      </c>
      <c r="F14" s="58">
        <v>389888.0</v>
      </c>
      <c r="G14" s="58">
        <v>171.0</v>
      </c>
      <c r="H14" s="58">
        <v>227.0</v>
      </c>
      <c r="I14" s="58">
        <v>0.0</v>
      </c>
      <c r="J14" s="58">
        <f t="shared" si="2"/>
        <v>227</v>
      </c>
      <c r="K14" s="58">
        <v>1890.0</v>
      </c>
      <c r="L14" s="58">
        <v>58.0</v>
      </c>
      <c r="M14" s="58">
        <v>73.0</v>
      </c>
      <c r="N14" s="58">
        <v>0.0</v>
      </c>
      <c r="O14" s="58">
        <f t="shared" si="3"/>
        <v>73</v>
      </c>
      <c r="P14" s="58">
        <v>442.0</v>
      </c>
      <c r="Q14" s="58">
        <v>240.0</v>
      </c>
      <c r="R14" s="58">
        <v>193.0</v>
      </c>
      <c r="S14" s="58">
        <v>0.0</v>
      </c>
      <c r="T14" s="58">
        <f t="shared" si="4"/>
        <v>193</v>
      </c>
      <c r="U14" s="58">
        <v>846.0</v>
      </c>
    </row>
    <row r="15" ht="15.75" customHeight="1">
      <c r="A15" s="2" t="s">
        <v>101</v>
      </c>
      <c r="B15" s="58">
        <v>250.0</v>
      </c>
      <c r="C15" s="58">
        <v>1572.0</v>
      </c>
      <c r="D15" s="58">
        <v>31.0</v>
      </c>
      <c r="E15" s="58">
        <f t="shared" si="1"/>
        <v>1541</v>
      </c>
      <c r="F15" s="58">
        <v>13071.0</v>
      </c>
      <c r="G15" s="58">
        <v>76.0</v>
      </c>
      <c r="H15" s="58">
        <v>132.0</v>
      </c>
      <c r="I15" s="58">
        <v>0.0</v>
      </c>
      <c r="J15" s="58">
        <f t="shared" si="2"/>
        <v>132</v>
      </c>
      <c r="K15" s="58">
        <v>999.0</v>
      </c>
      <c r="L15" s="58">
        <v>8.0</v>
      </c>
      <c r="M15" s="58">
        <v>4.0</v>
      </c>
      <c r="N15" s="58">
        <v>0.0</v>
      </c>
      <c r="O15" s="58">
        <f t="shared" si="3"/>
        <v>4</v>
      </c>
      <c r="P15" s="58">
        <v>32.0</v>
      </c>
      <c r="Q15" s="58">
        <v>135.0</v>
      </c>
      <c r="R15" s="58">
        <v>88.0</v>
      </c>
      <c r="S15" s="58">
        <v>0.0</v>
      </c>
      <c r="T15" s="58">
        <f t="shared" si="4"/>
        <v>88</v>
      </c>
      <c r="U15" s="58">
        <v>550.0</v>
      </c>
    </row>
    <row r="16" ht="15.75" customHeight="1">
      <c r="A16" s="2" t="s">
        <v>95</v>
      </c>
      <c r="B16" s="58">
        <v>0.0</v>
      </c>
      <c r="C16" s="58">
        <v>0.0</v>
      </c>
      <c r="D16" s="58">
        <v>0.0</v>
      </c>
      <c r="E16" s="58">
        <f t="shared" si="1"/>
        <v>0</v>
      </c>
      <c r="F16" s="58">
        <v>0.0</v>
      </c>
      <c r="G16" s="58">
        <v>361.0</v>
      </c>
      <c r="H16" s="58">
        <v>1170.0</v>
      </c>
      <c r="I16" s="58">
        <v>12.0</v>
      </c>
      <c r="J16" s="58">
        <f t="shared" si="2"/>
        <v>1158</v>
      </c>
      <c r="K16" s="58">
        <v>13405.0</v>
      </c>
      <c r="L16" s="58">
        <v>143.0</v>
      </c>
      <c r="M16" s="58">
        <v>147.0</v>
      </c>
      <c r="N16" s="58">
        <v>0.0</v>
      </c>
      <c r="O16" s="58">
        <f t="shared" si="3"/>
        <v>147</v>
      </c>
      <c r="P16" s="58">
        <v>1193.0</v>
      </c>
      <c r="Q16" s="58">
        <v>481.0</v>
      </c>
      <c r="R16" s="58">
        <v>1027.0</v>
      </c>
      <c r="S16" s="58">
        <v>0.0</v>
      </c>
      <c r="T16" s="58">
        <f t="shared" si="4"/>
        <v>1027</v>
      </c>
      <c r="U16" s="58">
        <v>10106.0</v>
      </c>
    </row>
    <row r="17" ht="15.75" customHeight="1">
      <c r="A17" s="2" t="s">
        <v>70</v>
      </c>
      <c r="B17" s="58">
        <v>99.0</v>
      </c>
      <c r="C17" s="58">
        <v>819.0</v>
      </c>
      <c r="D17" s="58">
        <v>10.0</v>
      </c>
      <c r="E17" s="58">
        <f t="shared" si="1"/>
        <v>809</v>
      </c>
      <c r="F17" s="58">
        <v>20075.0</v>
      </c>
      <c r="G17" s="58">
        <v>1435.0</v>
      </c>
      <c r="H17" s="58">
        <v>2888.0</v>
      </c>
      <c r="I17" s="58">
        <v>33.0</v>
      </c>
      <c r="J17" s="58">
        <f t="shared" si="2"/>
        <v>2855</v>
      </c>
      <c r="K17" s="58">
        <v>32705.0</v>
      </c>
      <c r="L17" s="58">
        <v>392.0</v>
      </c>
      <c r="M17" s="58">
        <v>508.0</v>
      </c>
      <c r="N17" s="58">
        <v>0.0</v>
      </c>
      <c r="O17" s="58">
        <f t="shared" si="3"/>
        <v>508</v>
      </c>
      <c r="P17" s="58">
        <v>4154.0</v>
      </c>
      <c r="Q17" s="58">
        <v>444.0</v>
      </c>
      <c r="R17" s="58">
        <v>494.0</v>
      </c>
      <c r="S17" s="58">
        <v>11.0</v>
      </c>
      <c r="T17" s="58">
        <f t="shared" si="4"/>
        <v>483</v>
      </c>
      <c r="U17" s="58">
        <v>3427.0</v>
      </c>
    </row>
    <row r="18" ht="15.75" customHeight="1">
      <c r="A18" s="2" t="s">
        <v>96</v>
      </c>
      <c r="B18" s="58">
        <v>58.0</v>
      </c>
      <c r="C18" s="58">
        <v>45.0</v>
      </c>
      <c r="D18" s="58">
        <v>6.0</v>
      </c>
      <c r="E18" s="58">
        <f t="shared" si="1"/>
        <v>39</v>
      </c>
      <c r="F18" s="58">
        <v>393.0</v>
      </c>
      <c r="G18" s="58">
        <v>275.0</v>
      </c>
      <c r="H18" s="58">
        <v>1185.0</v>
      </c>
      <c r="I18" s="58">
        <v>60.0</v>
      </c>
      <c r="J18" s="58">
        <f t="shared" si="2"/>
        <v>1125</v>
      </c>
      <c r="K18" s="58">
        <v>14161.0</v>
      </c>
      <c r="L18" s="58">
        <v>113.0</v>
      </c>
      <c r="M18" s="58">
        <v>161.0</v>
      </c>
      <c r="N18" s="58">
        <v>0.0</v>
      </c>
      <c r="O18" s="58">
        <f t="shared" si="3"/>
        <v>161</v>
      </c>
      <c r="P18" s="58">
        <v>1429.0</v>
      </c>
      <c r="Q18" s="58">
        <v>125.0</v>
      </c>
      <c r="R18" s="58">
        <v>77.0</v>
      </c>
      <c r="S18" s="58">
        <v>0.0</v>
      </c>
      <c r="T18" s="58">
        <f t="shared" si="4"/>
        <v>77</v>
      </c>
      <c r="U18" s="58">
        <v>488.0</v>
      </c>
    </row>
    <row r="19" ht="15.75" customHeight="1">
      <c r="A19" s="2" t="s">
        <v>97</v>
      </c>
      <c r="B19" s="58">
        <v>0.0</v>
      </c>
      <c r="C19" s="58">
        <v>0.0</v>
      </c>
      <c r="D19" s="58">
        <v>0.0</v>
      </c>
      <c r="E19" s="58">
        <f t="shared" si="1"/>
        <v>0</v>
      </c>
      <c r="F19" s="58">
        <v>0.0</v>
      </c>
      <c r="G19" s="58">
        <v>212.0</v>
      </c>
      <c r="H19" s="58">
        <v>203.0</v>
      </c>
      <c r="I19" s="58">
        <v>5.0</v>
      </c>
      <c r="J19" s="58">
        <f t="shared" si="2"/>
        <v>198</v>
      </c>
      <c r="K19" s="58">
        <v>2980.0</v>
      </c>
      <c r="L19" s="58">
        <v>72.0</v>
      </c>
      <c r="M19" s="58">
        <v>69.0</v>
      </c>
      <c r="N19" s="58">
        <v>0.0</v>
      </c>
      <c r="O19" s="58">
        <f t="shared" si="3"/>
        <v>69</v>
      </c>
      <c r="P19" s="58">
        <v>735.0</v>
      </c>
      <c r="Q19" s="58">
        <v>218.0</v>
      </c>
      <c r="R19" s="58">
        <v>134.0</v>
      </c>
      <c r="S19" s="58">
        <v>0.0</v>
      </c>
      <c r="T19" s="58">
        <f t="shared" si="4"/>
        <v>134</v>
      </c>
      <c r="U19" s="58">
        <v>1459.0</v>
      </c>
    </row>
    <row r="20" ht="15.75" customHeight="1">
      <c r="A20" s="2" t="s">
        <v>77</v>
      </c>
      <c r="B20" s="58">
        <v>317.0</v>
      </c>
      <c r="C20" s="58">
        <v>2289.0</v>
      </c>
      <c r="D20" s="58">
        <v>55.0</v>
      </c>
      <c r="E20" s="58">
        <f t="shared" si="1"/>
        <v>2234</v>
      </c>
      <c r="F20" s="58">
        <v>30899.0</v>
      </c>
      <c r="G20" s="58">
        <v>229.0</v>
      </c>
      <c r="H20" s="58">
        <v>297.0</v>
      </c>
      <c r="I20" s="58">
        <v>7.0</v>
      </c>
      <c r="J20" s="58">
        <f t="shared" si="2"/>
        <v>290</v>
      </c>
      <c r="K20" s="58">
        <v>2473.0</v>
      </c>
      <c r="L20" s="58">
        <v>24.0</v>
      </c>
      <c r="M20" s="58">
        <v>70.0</v>
      </c>
      <c r="N20" s="58">
        <v>0.0</v>
      </c>
      <c r="O20" s="58">
        <f t="shared" si="3"/>
        <v>70</v>
      </c>
      <c r="P20" s="58">
        <v>675.0</v>
      </c>
      <c r="Q20" s="58">
        <v>165.0</v>
      </c>
      <c r="R20" s="58">
        <v>260.0</v>
      </c>
      <c r="S20" s="58">
        <v>0.0</v>
      </c>
      <c r="T20" s="58">
        <f t="shared" si="4"/>
        <v>260</v>
      </c>
      <c r="U20" s="58">
        <v>3168.0</v>
      </c>
    </row>
    <row r="21" ht="15.75" customHeight="1">
      <c r="A21" s="2" t="s">
        <v>98</v>
      </c>
      <c r="B21" s="58">
        <v>0.0</v>
      </c>
      <c r="C21" s="58">
        <v>0.0</v>
      </c>
      <c r="D21" s="58">
        <v>0.0</v>
      </c>
      <c r="E21" s="58">
        <f t="shared" si="1"/>
        <v>0</v>
      </c>
      <c r="F21" s="58">
        <v>0.0</v>
      </c>
      <c r="G21" s="58">
        <v>236.0</v>
      </c>
      <c r="H21" s="58">
        <v>2269.0</v>
      </c>
      <c r="I21" s="58">
        <v>61.0</v>
      </c>
      <c r="J21" s="58">
        <f t="shared" si="2"/>
        <v>2208</v>
      </c>
      <c r="K21" s="58">
        <v>25717.0</v>
      </c>
      <c r="L21" s="58">
        <v>39.0</v>
      </c>
      <c r="M21" s="58">
        <v>281.0</v>
      </c>
      <c r="N21" s="58">
        <v>28.0</v>
      </c>
      <c r="O21" s="58">
        <f t="shared" si="3"/>
        <v>253</v>
      </c>
      <c r="P21" s="58">
        <v>2105.0</v>
      </c>
      <c r="Q21" s="58">
        <v>110.0</v>
      </c>
      <c r="R21" s="58">
        <v>272.0</v>
      </c>
      <c r="S21" s="58">
        <v>88.0</v>
      </c>
      <c r="T21" s="58">
        <f t="shared" si="4"/>
        <v>184</v>
      </c>
      <c r="U21" s="58">
        <v>1459.0</v>
      </c>
    </row>
    <row r="22" ht="15.75" customHeight="1">
      <c r="A22" s="2" t="s">
        <v>99</v>
      </c>
      <c r="B22" s="58">
        <v>208.0</v>
      </c>
      <c r="C22" s="58">
        <v>5387.0</v>
      </c>
      <c r="D22" s="58">
        <v>105.0</v>
      </c>
      <c r="E22" s="58">
        <f t="shared" si="1"/>
        <v>5282</v>
      </c>
      <c r="F22" s="58">
        <v>66848.0</v>
      </c>
      <c r="G22" s="58">
        <v>78.0</v>
      </c>
      <c r="H22" s="58">
        <v>122.0</v>
      </c>
      <c r="I22" s="58">
        <v>6.0</v>
      </c>
      <c r="J22" s="58">
        <f t="shared" si="2"/>
        <v>116</v>
      </c>
      <c r="K22" s="58">
        <v>975.0</v>
      </c>
      <c r="L22" s="58">
        <v>67.0</v>
      </c>
      <c r="M22" s="58">
        <v>70.0</v>
      </c>
      <c r="N22" s="58">
        <v>0.0</v>
      </c>
      <c r="O22" s="58">
        <f t="shared" si="3"/>
        <v>70</v>
      </c>
      <c r="P22" s="58">
        <v>442.0</v>
      </c>
      <c r="Q22" s="58">
        <v>82.0</v>
      </c>
      <c r="R22" s="58">
        <v>74.0</v>
      </c>
      <c r="S22" s="58">
        <v>0.0</v>
      </c>
      <c r="T22" s="58">
        <f t="shared" si="4"/>
        <v>74</v>
      </c>
      <c r="U22" s="58">
        <v>249.0</v>
      </c>
    </row>
    <row r="23" ht="15.75" customHeight="1">
      <c r="A23" s="37" t="s">
        <v>116</v>
      </c>
      <c r="B23" s="38">
        <f t="shared" ref="B23:U23" si="5">SUM(B3:B22)</f>
        <v>5043</v>
      </c>
      <c r="C23" s="38">
        <f t="shared" si="5"/>
        <v>87501</v>
      </c>
      <c r="D23" s="38">
        <f t="shared" si="5"/>
        <v>969</v>
      </c>
      <c r="E23" s="38">
        <f t="shared" si="5"/>
        <v>86532</v>
      </c>
      <c r="F23" s="38">
        <f t="shared" si="5"/>
        <v>1348862</v>
      </c>
      <c r="G23" s="38">
        <f t="shared" si="5"/>
        <v>5202</v>
      </c>
      <c r="H23" s="38">
        <f t="shared" si="5"/>
        <v>13454</v>
      </c>
      <c r="I23" s="38">
        <f t="shared" si="5"/>
        <v>228</v>
      </c>
      <c r="J23" s="38">
        <f t="shared" si="5"/>
        <v>13226</v>
      </c>
      <c r="K23" s="38">
        <f t="shared" si="5"/>
        <v>141766</v>
      </c>
      <c r="L23" s="38">
        <f t="shared" si="5"/>
        <v>1499</v>
      </c>
      <c r="M23" s="38">
        <f t="shared" si="5"/>
        <v>2567</v>
      </c>
      <c r="N23" s="38">
        <f t="shared" si="5"/>
        <v>53</v>
      </c>
      <c r="O23" s="38">
        <f t="shared" si="5"/>
        <v>2514</v>
      </c>
      <c r="P23" s="38">
        <f t="shared" si="5"/>
        <v>23015</v>
      </c>
      <c r="Q23" s="38">
        <f t="shared" si="5"/>
        <v>3453</v>
      </c>
      <c r="R23" s="38">
        <f t="shared" si="5"/>
        <v>4570</v>
      </c>
      <c r="S23" s="38">
        <f t="shared" si="5"/>
        <v>207</v>
      </c>
      <c r="T23" s="38">
        <f t="shared" si="5"/>
        <v>4363</v>
      </c>
      <c r="U23" s="38">
        <f t="shared" si="5"/>
        <v>30754</v>
      </c>
      <c r="V23" s="30"/>
      <c r="W23" s="30"/>
      <c r="X23" s="30"/>
      <c r="Y23" s="30"/>
      <c r="Z23" s="30"/>
    </row>
    <row r="24" ht="15.75" customHeight="1"/>
    <row r="25" ht="15.75" customHeight="1">
      <c r="A25" s="30" t="str">
        <f t="shared" ref="A25:A46" si="7">A2</f>
        <v>Dzongkhag</v>
      </c>
      <c r="B25" s="30"/>
      <c r="C25" s="30" t="str">
        <f t="shared" ref="C25:F25" si="6">C2</f>
        <v>Sown Area (Decimal)</v>
      </c>
      <c r="D25" s="30" t="str">
        <f t="shared" si="6"/>
        <v>Lost Area (Decimal)</v>
      </c>
      <c r="E25" s="30" t="str">
        <f t="shared" si="6"/>
        <v>Harvested Area (Decimal)</v>
      </c>
      <c r="F25" s="30" t="str">
        <f t="shared" si="6"/>
        <v>Production (KG)</v>
      </c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ht="15.75" customHeight="1">
      <c r="A26" s="53" t="str">
        <f t="shared" si="7"/>
        <v>Bumthang</v>
      </c>
      <c r="C26" s="58">
        <f t="shared" ref="C26:F26" si="8">C3+H3+M3+R3</f>
        <v>868</v>
      </c>
      <c r="D26" s="58">
        <f t="shared" si="8"/>
        <v>8</v>
      </c>
      <c r="E26" s="58">
        <f t="shared" si="8"/>
        <v>860</v>
      </c>
      <c r="F26" s="58">
        <f t="shared" si="8"/>
        <v>9086</v>
      </c>
      <c r="H26" s="59" t="s">
        <v>102</v>
      </c>
      <c r="I26" s="81" t="s">
        <v>103</v>
      </c>
      <c r="J26" s="6"/>
      <c r="K26" s="81" t="s">
        <v>104</v>
      </c>
      <c r="L26" s="6"/>
      <c r="M26" s="81" t="s">
        <v>105</v>
      </c>
      <c r="N26" s="6"/>
      <c r="O26" s="81" t="s">
        <v>35</v>
      </c>
      <c r="P26" s="6"/>
    </row>
    <row r="27" ht="15.75" customHeight="1">
      <c r="A27" s="53" t="str">
        <f t="shared" si="7"/>
        <v>Chhukha</v>
      </c>
      <c r="C27" s="58">
        <f t="shared" ref="C27:F27" si="9">C4+H4+M4+R4</f>
        <v>21879</v>
      </c>
      <c r="D27" s="58">
        <f t="shared" si="9"/>
        <v>56</v>
      </c>
      <c r="E27" s="58">
        <f t="shared" si="9"/>
        <v>21823</v>
      </c>
      <c r="F27" s="58">
        <f t="shared" si="9"/>
        <v>383203</v>
      </c>
      <c r="H27" s="80"/>
      <c r="I27" s="82" t="s">
        <v>22</v>
      </c>
      <c r="J27" s="82" t="s">
        <v>3</v>
      </c>
      <c r="K27" s="82" t="s">
        <v>22</v>
      </c>
      <c r="L27" s="82" t="s">
        <v>3</v>
      </c>
      <c r="M27" s="82" t="s">
        <v>22</v>
      </c>
      <c r="N27" s="82" t="s">
        <v>3</v>
      </c>
      <c r="O27" s="82" t="s">
        <v>22</v>
      </c>
      <c r="P27" s="82" t="s">
        <v>3</v>
      </c>
    </row>
    <row r="28" ht="15.75" customHeight="1">
      <c r="A28" s="53" t="str">
        <f t="shared" si="7"/>
        <v>Dagana</v>
      </c>
      <c r="C28" s="58">
        <f t="shared" ref="C28:F28" si="10">C5+H5+M5+R5</f>
        <v>1204</v>
      </c>
      <c r="D28" s="58">
        <f t="shared" si="10"/>
        <v>0</v>
      </c>
      <c r="E28" s="58">
        <f t="shared" si="10"/>
        <v>1204</v>
      </c>
      <c r="F28" s="58">
        <f t="shared" si="10"/>
        <v>11944</v>
      </c>
      <c r="H28" s="78" t="s">
        <v>156</v>
      </c>
      <c r="I28" s="78">
        <v>9950.0</v>
      </c>
      <c r="J28" s="79">
        <v>5043.0</v>
      </c>
      <c r="K28" s="78">
        <v>1257.0</v>
      </c>
      <c r="L28" s="69">
        <v>875.01</v>
      </c>
      <c r="M28" s="78">
        <v>1208.0</v>
      </c>
      <c r="N28" s="69">
        <v>865.32</v>
      </c>
      <c r="O28" s="78">
        <v>2415.0</v>
      </c>
      <c r="P28" s="69">
        <v>1348.862</v>
      </c>
    </row>
    <row r="29" ht="15.75" customHeight="1">
      <c r="A29" s="53" t="str">
        <f t="shared" si="7"/>
        <v>Gasa</v>
      </c>
      <c r="C29" s="58">
        <f t="shared" ref="C29:F29" si="11">C6+H6+M6+R6</f>
        <v>83</v>
      </c>
      <c r="D29" s="58">
        <f t="shared" si="11"/>
        <v>0</v>
      </c>
      <c r="E29" s="58">
        <f t="shared" si="11"/>
        <v>83</v>
      </c>
      <c r="F29" s="58">
        <f t="shared" si="11"/>
        <v>793</v>
      </c>
      <c r="H29" s="78" t="s">
        <v>157</v>
      </c>
      <c r="I29" s="78">
        <v>9719.0</v>
      </c>
      <c r="J29" s="79">
        <v>5202.0</v>
      </c>
      <c r="K29" s="78">
        <v>308.0</v>
      </c>
      <c r="L29" s="69">
        <v>134.54</v>
      </c>
      <c r="M29" s="78">
        <v>286.0</v>
      </c>
      <c r="N29" s="69">
        <v>132.26</v>
      </c>
      <c r="O29" s="78">
        <v>269.0</v>
      </c>
      <c r="P29" s="69">
        <v>141.766</v>
      </c>
    </row>
    <row r="30" ht="15.75" customHeight="1">
      <c r="A30" s="53" t="str">
        <f t="shared" si="7"/>
        <v>Haa</v>
      </c>
      <c r="C30" s="58">
        <f t="shared" ref="C30:F30" si="12">C7+H7+M7+R7</f>
        <v>208</v>
      </c>
      <c r="D30" s="58">
        <f t="shared" si="12"/>
        <v>22</v>
      </c>
      <c r="E30" s="58">
        <f t="shared" si="12"/>
        <v>186</v>
      </c>
      <c r="F30" s="58">
        <f t="shared" si="12"/>
        <v>2231</v>
      </c>
      <c r="H30" s="78" t="s">
        <v>160</v>
      </c>
      <c r="I30" s="78">
        <v>5201.0</v>
      </c>
      <c r="J30" s="79">
        <v>1499.0</v>
      </c>
      <c r="K30" s="78">
        <v>78.0</v>
      </c>
      <c r="L30" s="69">
        <v>25.67</v>
      </c>
      <c r="M30" s="78">
        <v>73.0</v>
      </c>
      <c r="N30" s="69">
        <v>25.14</v>
      </c>
      <c r="O30" s="78">
        <v>65.0</v>
      </c>
      <c r="P30" s="69">
        <v>23.015</v>
      </c>
    </row>
    <row r="31" ht="15.75" customHeight="1">
      <c r="A31" s="53" t="str">
        <f t="shared" si="7"/>
        <v>Lhuentse</v>
      </c>
      <c r="C31" s="58">
        <f t="shared" ref="C31:F31" si="13">C8+H8+M8+R8</f>
        <v>439</v>
      </c>
      <c r="D31" s="58">
        <f t="shared" si="13"/>
        <v>16</v>
      </c>
      <c r="E31" s="58">
        <f t="shared" si="13"/>
        <v>423</v>
      </c>
      <c r="F31" s="58">
        <f t="shared" si="13"/>
        <v>3916</v>
      </c>
      <c r="H31" s="78" t="s">
        <v>159</v>
      </c>
      <c r="I31" s="78">
        <v>7701.0</v>
      </c>
      <c r="J31" s="79">
        <v>3453.0</v>
      </c>
      <c r="K31" s="78">
        <v>105.0</v>
      </c>
      <c r="L31" s="69">
        <v>45.7</v>
      </c>
      <c r="M31" s="78">
        <v>102.0</v>
      </c>
      <c r="N31" s="69">
        <v>43.63</v>
      </c>
      <c r="O31" s="78">
        <v>63.0</v>
      </c>
      <c r="P31" s="69">
        <v>30.754</v>
      </c>
    </row>
    <row r="32" ht="15.75" customHeight="1">
      <c r="A32" s="53" t="str">
        <f t="shared" si="7"/>
        <v>Monggar</v>
      </c>
      <c r="C32" s="58">
        <f t="shared" ref="C32:F32" si="14">C9+H9+M9+R9</f>
        <v>3463</v>
      </c>
      <c r="D32" s="58">
        <f t="shared" si="14"/>
        <v>66</v>
      </c>
      <c r="E32" s="58">
        <f t="shared" si="14"/>
        <v>3397</v>
      </c>
      <c r="F32" s="58">
        <f t="shared" si="14"/>
        <v>31063</v>
      </c>
    </row>
    <row r="33" ht="15.75" customHeight="1">
      <c r="A33" s="53" t="str">
        <f t="shared" si="7"/>
        <v>Paro</v>
      </c>
      <c r="C33" s="58">
        <f t="shared" ref="C33:F33" si="15">C10+H10+M10+R10</f>
        <v>134</v>
      </c>
      <c r="D33" s="58">
        <f t="shared" si="15"/>
        <v>0</v>
      </c>
      <c r="E33" s="58">
        <f t="shared" si="15"/>
        <v>134</v>
      </c>
      <c r="F33" s="58">
        <f t="shared" si="15"/>
        <v>557</v>
      </c>
    </row>
    <row r="34" ht="15.75" customHeight="1">
      <c r="A34" s="53" t="str">
        <f t="shared" si="7"/>
        <v>Pema Gatshel</v>
      </c>
      <c r="C34" s="58">
        <f t="shared" ref="C34:F34" si="16">C11+H11+M11+R11</f>
        <v>5366</v>
      </c>
      <c r="D34" s="58">
        <f t="shared" si="16"/>
        <v>43</v>
      </c>
      <c r="E34" s="58">
        <f t="shared" si="16"/>
        <v>5323</v>
      </c>
      <c r="F34" s="58">
        <f t="shared" si="16"/>
        <v>84833</v>
      </c>
    </row>
    <row r="35" ht="15.75" customHeight="1">
      <c r="A35" s="53" t="str">
        <f t="shared" si="7"/>
        <v>Punakha</v>
      </c>
      <c r="C35" s="58">
        <f t="shared" ref="C35:F35" si="17">C12+H12+M12+R12</f>
        <v>357</v>
      </c>
      <c r="D35" s="58">
        <f t="shared" si="17"/>
        <v>0</v>
      </c>
      <c r="E35" s="58">
        <f t="shared" si="17"/>
        <v>357</v>
      </c>
      <c r="F35" s="58">
        <f t="shared" si="17"/>
        <v>2255</v>
      </c>
    </row>
    <row r="36" ht="15.75" customHeight="1">
      <c r="A36" s="53" t="str">
        <f t="shared" si="7"/>
        <v>Samdrup Jongkhar</v>
      </c>
      <c r="C36" s="58">
        <f t="shared" ref="C36:F36" si="18">C13+H13+M13+R13</f>
        <v>18129</v>
      </c>
      <c r="D36" s="58">
        <f t="shared" si="18"/>
        <v>91</v>
      </c>
      <c r="E36" s="58">
        <f t="shared" si="18"/>
        <v>18038</v>
      </c>
      <c r="F36" s="58">
        <f t="shared" si="18"/>
        <v>365078</v>
      </c>
    </row>
    <row r="37" ht="15.75" customHeight="1">
      <c r="A37" s="53" t="str">
        <f t="shared" si="7"/>
        <v>Samtse</v>
      </c>
      <c r="C37" s="58">
        <f t="shared" ref="C37:F37" si="19">C14+H14+M14+R14</f>
        <v>33848</v>
      </c>
      <c r="D37" s="58">
        <f t="shared" si="19"/>
        <v>637</v>
      </c>
      <c r="E37" s="58">
        <f t="shared" si="19"/>
        <v>33211</v>
      </c>
      <c r="F37" s="58">
        <f t="shared" si="19"/>
        <v>393066</v>
      </c>
    </row>
    <row r="38" ht="15.75" customHeight="1">
      <c r="A38" s="53" t="str">
        <f t="shared" si="7"/>
        <v>Sarpang </v>
      </c>
      <c r="C38" s="58">
        <f t="shared" ref="C38:F38" si="20">C15+H15+M15+R15</f>
        <v>1796</v>
      </c>
      <c r="D38" s="58">
        <f t="shared" si="20"/>
        <v>31</v>
      </c>
      <c r="E38" s="58">
        <f t="shared" si="20"/>
        <v>1765</v>
      </c>
      <c r="F38" s="58">
        <f t="shared" si="20"/>
        <v>14652</v>
      </c>
    </row>
    <row r="39" ht="15.75" customHeight="1">
      <c r="A39" s="53" t="str">
        <f t="shared" si="7"/>
        <v>Thimphu</v>
      </c>
      <c r="C39" s="58">
        <f t="shared" ref="C39:F39" si="21">C16+H16+M16+R16</f>
        <v>2344</v>
      </c>
      <c r="D39" s="58">
        <f t="shared" si="21"/>
        <v>12</v>
      </c>
      <c r="E39" s="58">
        <f t="shared" si="21"/>
        <v>2332</v>
      </c>
      <c r="F39" s="58">
        <f t="shared" si="21"/>
        <v>24704</v>
      </c>
    </row>
    <row r="40" ht="15.75" customHeight="1">
      <c r="A40" s="53" t="str">
        <f t="shared" si="7"/>
        <v>Trashigang</v>
      </c>
      <c r="C40" s="58">
        <f t="shared" ref="C40:F40" si="22">C17+H17+M17+R17</f>
        <v>4709</v>
      </c>
      <c r="D40" s="58">
        <f t="shared" si="22"/>
        <v>54</v>
      </c>
      <c r="E40" s="58">
        <f t="shared" si="22"/>
        <v>4655</v>
      </c>
      <c r="F40" s="58">
        <f t="shared" si="22"/>
        <v>60361</v>
      </c>
    </row>
    <row r="41" ht="15.75" customHeight="1">
      <c r="A41" s="53" t="str">
        <f t="shared" si="7"/>
        <v>Trashi Yangtse</v>
      </c>
      <c r="C41" s="58">
        <f t="shared" ref="C41:F41" si="23">C18+H18+M18+R18</f>
        <v>1468</v>
      </c>
      <c r="D41" s="58">
        <f t="shared" si="23"/>
        <v>66</v>
      </c>
      <c r="E41" s="58">
        <f t="shared" si="23"/>
        <v>1402</v>
      </c>
      <c r="F41" s="58">
        <f t="shared" si="23"/>
        <v>16471</v>
      </c>
    </row>
    <row r="42" ht="15.75" customHeight="1">
      <c r="A42" s="53" t="str">
        <f t="shared" si="7"/>
        <v>Trongsa</v>
      </c>
      <c r="C42" s="58">
        <f t="shared" ref="C42:F42" si="24">C19+H19+M19+R19</f>
        <v>406</v>
      </c>
      <c r="D42" s="58">
        <f t="shared" si="24"/>
        <v>5</v>
      </c>
      <c r="E42" s="58">
        <f t="shared" si="24"/>
        <v>401</v>
      </c>
      <c r="F42" s="58">
        <f t="shared" si="24"/>
        <v>5174</v>
      </c>
    </row>
    <row r="43" ht="15.75" customHeight="1">
      <c r="A43" s="53" t="str">
        <f t="shared" si="7"/>
        <v>Tsirang</v>
      </c>
      <c r="C43" s="58">
        <f t="shared" ref="C43:F43" si="25">C20+H20+M20+R20</f>
        <v>2916</v>
      </c>
      <c r="D43" s="58">
        <f t="shared" si="25"/>
        <v>62</v>
      </c>
      <c r="E43" s="58">
        <f t="shared" si="25"/>
        <v>2854</v>
      </c>
      <c r="F43" s="58">
        <f t="shared" si="25"/>
        <v>37215</v>
      </c>
    </row>
    <row r="44" ht="15.75" customHeight="1">
      <c r="A44" s="53" t="str">
        <f t="shared" si="7"/>
        <v>Wangdue Phodrang</v>
      </c>
      <c r="C44" s="58">
        <f t="shared" ref="C44:F44" si="26">C21+H21+M21+R21</f>
        <v>2822</v>
      </c>
      <c r="D44" s="58">
        <f t="shared" si="26"/>
        <v>177</v>
      </c>
      <c r="E44" s="58">
        <f t="shared" si="26"/>
        <v>2645</v>
      </c>
      <c r="F44" s="58">
        <f t="shared" si="26"/>
        <v>29281</v>
      </c>
    </row>
    <row r="45" ht="15.75" customHeight="1">
      <c r="A45" s="53" t="str">
        <f t="shared" si="7"/>
        <v>Zhemgang</v>
      </c>
      <c r="C45" s="58">
        <f t="shared" ref="C45:F45" si="27">C22+H22+M22+R22</f>
        <v>5653</v>
      </c>
      <c r="D45" s="58">
        <f t="shared" si="27"/>
        <v>111</v>
      </c>
      <c r="E45" s="58">
        <f t="shared" si="27"/>
        <v>5542</v>
      </c>
      <c r="F45" s="58">
        <f t="shared" si="27"/>
        <v>68514</v>
      </c>
    </row>
    <row r="46" ht="15.75" customHeight="1">
      <c r="A46" s="30" t="str">
        <f t="shared" si="7"/>
        <v>Total </v>
      </c>
      <c r="B46" s="30"/>
      <c r="C46" s="38">
        <f t="shared" ref="C46:F46" si="28">C23+H23+M23+R23</f>
        <v>108092</v>
      </c>
      <c r="D46" s="38">
        <f t="shared" si="28"/>
        <v>1457</v>
      </c>
      <c r="E46" s="38">
        <f t="shared" si="28"/>
        <v>106635</v>
      </c>
      <c r="F46" s="38">
        <f t="shared" si="28"/>
        <v>1544397</v>
      </c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1:F1"/>
    <mergeCell ref="G1:K1"/>
    <mergeCell ref="L1:P1"/>
    <mergeCell ref="Q1:U1"/>
    <mergeCell ref="I26:J26"/>
    <mergeCell ref="K26:L26"/>
    <mergeCell ref="M26:N26"/>
    <mergeCell ref="O26:P26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44"/>
    <col customWidth="1" min="2" max="2" width="8.33"/>
    <col customWidth="1" min="3" max="3" width="10.44"/>
    <col customWidth="1" min="4" max="4" width="15.44"/>
    <col customWidth="1" min="5" max="5" width="13.89"/>
    <col customWidth="1" min="6" max="6" width="17.67"/>
    <col customWidth="1" min="7" max="7" width="13.78"/>
    <col customWidth="1" min="8" max="8" width="5.67"/>
    <col customWidth="1" min="9" max="9" width="8.11"/>
    <col customWidth="1" min="10" max="10" width="7.22"/>
    <col customWidth="1" min="11" max="11" width="7.0"/>
    <col customWidth="1" min="12" max="12" width="6.78"/>
    <col customWidth="1" min="13" max="13" width="9.0"/>
    <col customWidth="1" min="14" max="14" width="8.33"/>
    <col customWidth="1" min="15" max="16" width="6.89"/>
    <col customWidth="1" min="17" max="26" width="10.56"/>
  </cols>
  <sheetData>
    <row r="1" ht="15.75" customHeight="1">
      <c r="A1" s="55"/>
      <c r="B1" s="56" t="s">
        <v>39</v>
      </c>
      <c r="C1" s="57"/>
      <c r="D1" s="57"/>
      <c r="E1" s="57"/>
      <c r="F1" s="6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ht="15.75" customHeight="1">
      <c r="A2" s="55" t="s">
        <v>43</v>
      </c>
      <c r="B2" s="55" t="s">
        <v>111</v>
      </c>
      <c r="C2" s="55" t="s">
        <v>112</v>
      </c>
      <c r="D2" s="55" t="s">
        <v>113</v>
      </c>
      <c r="E2" s="55" t="s">
        <v>114</v>
      </c>
      <c r="F2" s="55" t="s">
        <v>115</v>
      </c>
      <c r="G2" s="30"/>
      <c r="H2" s="83" t="s">
        <v>102</v>
      </c>
      <c r="I2" s="81" t="s">
        <v>103</v>
      </c>
      <c r="J2" s="6"/>
      <c r="K2" s="81" t="s">
        <v>104</v>
      </c>
      <c r="L2" s="6"/>
      <c r="M2" s="81" t="s">
        <v>105</v>
      </c>
      <c r="N2" s="6"/>
      <c r="O2" s="81" t="s">
        <v>35</v>
      </c>
      <c r="P2" s="6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ht="15.75" customHeight="1">
      <c r="A3" s="2" t="s">
        <v>84</v>
      </c>
      <c r="B3" s="58">
        <v>286.0</v>
      </c>
      <c r="C3" s="58">
        <v>7745.0</v>
      </c>
      <c r="D3" s="58">
        <v>98.0</v>
      </c>
      <c r="E3" s="58">
        <f t="shared" ref="E3:E22" si="1">C3-D3</f>
        <v>7647</v>
      </c>
      <c r="F3" s="58">
        <v>220887.0</v>
      </c>
      <c r="H3" s="76"/>
      <c r="I3" s="82" t="s">
        <v>22</v>
      </c>
      <c r="J3" s="82" t="s">
        <v>3</v>
      </c>
      <c r="K3" s="82" t="s">
        <v>22</v>
      </c>
      <c r="L3" s="82" t="s">
        <v>3</v>
      </c>
      <c r="M3" s="82" t="s">
        <v>22</v>
      </c>
      <c r="N3" s="82" t="s">
        <v>3</v>
      </c>
      <c r="O3" s="82" t="s">
        <v>22</v>
      </c>
      <c r="P3" s="82" t="s">
        <v>3</v>
      </c>
    </row>
    <row r="4" ht="15.75" customHeight="1">
      <c r="A4" s="2" t="s">
        <v>85</v>
      </c>
      <c r="B4" s="58">
        <v>885.0</v>
      </c>
      <c r="C4" s="58">
        <v>24088.0</v>
      </c>
      <c r="D4" s="58">
        <v>1447.0</v>
      </c>
      <c r="E4" s="58">
        <f t="shared" si="1"/>
        <v>22641</v>
      </c>
      <c r="F4" s="58">
        <v>1228107.0</v>
      </c>
      <c r="H4" s="79" t="s">
        <v>39</v>
      </c>
      <c r="I4" s="79">
        <v>9374.0</v>
      </c>
      <c r="J4" s="69">
        <v>19385.0</v>
      </c>
      <c r="K4" s="79">
        <v>692.0</v>
      </c>
      <c r="L4" s="69">
        <v>4103.36</v>
      </c>
      <c r="M4" s="79">
        <v>614.0</v>
      </c>
      <c r="N4" s="69">
        <v>3707.03</v>
      </c>
      <c r="O4" s="79">
        <v>1153.0</v>
      </c>
      <c r="P4" s="69">
        <v>14359.013</v>
      </c>
    </row>
    <row r="5" ht="15.75" customHeight="1">
      <c r="A5" s="2" t="s">
        <v>86</v>
      </c>
      <c r="B5" s="58">
        <v>593.0</v>
      </c>
      <c r="C5" s="58">
        <v>4335.0</v>
      </c>
      <c r="D5" s="58">
        <v>296.0</v>
      </c>
      <c r="E5" s="58">
        <f t="shared" si="1"/>
        <v>4039</v>
      </c>
      <c r="F5" s="58">
        <v>63561.0</v>
      </c>
    </row>
    <row r="6" ht="15.75" customHeight="1">
      <c r="A6" s="2" t="s">
        <v>87</v>
      </c>
      <c r="B6" s="58">
        <v>181.0</v>
      </c>
      <c r="C6" s="58">
        <v>6449.0</v>
      </c>
      <c r="D6" s="58">
        <v>86.0</v>
      </c>
      <c r="E6" s="58">
        <f t="shared" si="1"/>
        <v>6363</v>
      </c>
      <c r="F6" s="58">
        <v>347333.0</v>
      </c>
    </row>
    <row r="7" ht="15.75" customHeight="1">
      <c r="A7" s="2" t="s">
        <v>88</v>
      </c>
      <c r="B7" s="58">
        <v>182.0</v>
      </c>
      <c r="C7" s="58">
        <v>5514.0</v>
      </c>
      <c r="D7" s="58">
        <v>1748.0</v>
      </c>
      <c r="E7" s="58">
        <f t="shared" si="1"/>
        <v>3766</v>
      </c>
      <c r="F7" s="58">
        <v>113581.0</v>
      </c>
    </row>
    <row r="8" ht="15.75" customHeight="1">
      <c r="A8" s="2" t="s">
        <v>89</v>
      </c>
      <c r="B8" s="58">
        <v>1523.0</v>
      </c>
      <c r="C8" s="58">
        <v>13124.0</v>
      </c>
      <c r="D8" s="58">
        <v>2835.0</v>
      </c>
      <c r="E8" s="58">
        <f t="shared" si="1"/>
        <v>10289</v>
      </c>
      <c r="F8" s="58">
        <v>242419.0</v>
      </c>
    </row>
    <row r="9" ht="15.75" customHeight="1">
      <c r="A9" s="2" t="s">
        <v>73</v>
      </c>
      <c r="B9" s="58">
        <v>3892.0</v>
      </c>
      <c r="C9" s="58">
        <v>100551.0</v>
      </c>
      <c r="D9" s="58">
        <v>14321.0</v>
      </c>
      <c r="E9" s="58">
        <f t="shared" si="1"/>
        <v>86230</v>
      </c>
      <c r="F9" s="58">
        <v>2572066.0</v>
      </c>
    </row>
    <row r="10" ht="15.75" customHeight="1">
      <c r="A10" s="2" t="s">
        <v>90</v>
      </c>
      <c r="B10" s="58">
        <v>661.0</v>
      </c>
      <c r="C10" s="58">
        <v>32174.0</v>
      </c>
      <c r="D10" s="58">
        <v>166.0</v>
      </c>
      <c r="E10" s="58">
        <f t="shared" si="1"/>
        <v>32008</v>
      </c>
      <c r="F10" s="58">
        <v>2517048.0</v>
      </c>
    </row>
    <row r="11" ht="15.75" customHeight="1">
      <c r="A11" s="2" t="s">
        <v>91</v>
      </c>
      <c r="B11" s="58">
        <v>1150.0</v>
      </c>
      <c r="C11" s="58">
        <v>22288.0</v>
      </c>
      <c r="D11" s="58">
        <v>1530.0</v>
      </c>
      <c r="E11" s="58">
        <f t="shared" si="1"/>
        <v>20758</v>
      </c>
      <c r="F11" s="58">
        <v>798207.0</v>
      </c>
    </row>
    <row r="12" ht="15.75" customHeight="1">
      <c r="A12" s="2" t="s">
        <v>92</v>
      </c>
      <c r="B12" s="58">
        <v>199.0</v>
      </c>
      <c r="C12" s="58">
        <v>4006.0</v>
      </c>
      <c r="D12" s="58">
        <v>169.0</v>
      </c>
      <c r="E12" s="58">
        <f t="shared" si="1"/>
        <v>3837</v>
      </c>
      <c r="F12" s="58">
        <v>143362.0</v>
      </c>
    </row>
    <row r="13" ht="15.75" customHeight="1">
      <c r="A13" s="2" t="s">
        <v>93</v>
      </c>
      <c r="B13" s="58">
        <v>1373.0</v>
      </c>
      <c r="C13" s="58">
        <v>18865.0</v>
      </c>
      <c r="D13" s="58">
        <v>722.0</v>
      </c>
      <c r="E13" s="58">
        <f t="shared" si="1"/>
        <v>18143</v>
      </c>
      <c r="F13" s="58">
        <v>380937.0</v>
      </c>
    </row>
    <row r="14" ht="15.75" customHeight="1">
      <c r="A14" s="2" t="s">
        <v>75</v>
      </c>
      <c r="B14" s="58">
        <v>837.0</v>
      </c>
      <c r="C14" s="58">
        <v>5029.0</v>
      </c>
      <c r="D14" s="58">
        <v>1042.0</v>
      </c>
      <c r="E14" s="58">
        <f t="shared" si="1"/>
        <v>3987</v>
      </c>
      <c r="F14" s="58">
        <v>67173.0</v>
      </c>
    </row>
    <row r="15" ht="15.75" customHeight="1">
      <c r="A15" s="2" t="s">
        <v>101</v>
      </c>
      <c r="B15" s="58">
        <v>436.0</v>
      </c>
      <c r="C15" s="58">
        <v>2241.0</v>
      </c>
      <c r="D15" s="58">
        <v>196.0</v>
      </c>
      <c r="E15" s="58">
        <f t="shared" si="1"/>
        <v>2045</v>
      </c>
      <c r="F15" s="58">
        <v>31349.0</v>
      </c>
    </row>
    <row r="16" ht="15.75" customHeight="1">
      <c r="A16" s="2" t="s">
        <v>95</v>
      </c>
      <c r="B16" s="58">
        <v>248.0</v>
      </c>
      <c r="C16" s="58">
        <v>2478.0</v>
      </c>
      <c r="D16" s="58">
        <v>47.0</v>
      </c>
      <c r="E16" s="58">
        <f t="shared" si="1"/>
        <v>2431</v>
      </c>
      <c r="F16" s="58">
        <v>104860.0</v>
      </c>
    </row>
    <row r="17" ht="15.75" customHeight="1">
      <c r="A17" s="2" t="s">
        <v>70</v>
      </c>
      <c r="B17" s="58">
        <v>3160.0</v>
      </c>
      <c r="C17" s="58">
        <v>90778.0</v>
      </c>
      <c r="D17" s="58">
        <v>7185.0</v>
      </c>
      <c r="E17" s="58">
        <f t="shared" si="1"/>
        <v>83593</v>
      </c>
      <c r="F17" s="58">
        <v>3504511.0</v>
      </c>
    </row>
    <row r="18" ht="15.75" customHeight="1">
      <c r="A18" s="2" t="s">
        <v>96</v>
      </c>
      <c r="B18" s="58">
        <v>1423.0</v>
      </c>
      <c r="C18" s="58">
        <v>36315.0</v>
      </c>
      <c r="D18" s="58">
        <v>5222.0</v>
      </c>
      <c r="E18" s="58">
        <f t="shared" si="1"/>
        <v>31093</v>
      </c>
      <c r="F18" s="58">
        <v>1067949.0</v>
      </c>
    </row>
    <row r="19" ht="15.75" customHeight="1">
      <c r="A19" s="2" t="s">
        <v>97</v>
      </c>
      <c r="B19" s="58">
        <v>623.0</v>
      </c>
      <c r="C19" s="58">
        <v>6543.0</v>
      </c>
      <c r="D19" s="58">
        <v>564.0</v>
      </c>
      <c r="E19" s="58">
        <f t="shared" si="1"/>
        <v>5979</v>
      </c>
      <c r="F19" s="58">
        <v>108390.0</v>
      </c>
    </row>
    <row r="20" ht="15.75" customHeight="1">
      <c r="A20" s="2" t="s">
        <v>77</v>
      </c>
      <c r="B20" s="58">
        <v>946.0</v>
      </c>
      <c r="C20" s="58">
        <v>8799.0</v>
      </c>
      <c r="D20" s="58">
        <v>288.0</v>
      </c>
      <c r="E20" s="58">
        <f t="shared" si="1"/>
        <v>8511</v>
      </c>
      <c r="F20" s="58">
        <v>153432.0</v>
      </c>
    </row>
    <row r="21" ht="15.75" customHeight="1">
      <c r="A21" s="2" t="s">
        <v>98</v>
      </c>
      <c r="B21" s="58">
        <v>482.0</v>
      </c>
      <c r="C21" s="58">
        <v>17449.0</v>
      </c>
      <c r="D21" s="58">
        <v>1549.0</v>
      </c>
      <c r="E21" s="58">
        <f t="shared" si="1"/>
        <v>15900</v>
      </c>
      <c r="F21" s="58">
        <v>669646.0</v>
      </c>
    </row>
    <row r="22" ht="15.75" customHeight="1">
      <c r="A22" s="2" t="s">
        <v>99</v>
      </c>
      <c r="B22" s="58">
        <v>305.0</v>
      </c>
      <c r="C22" s="58">
        <v>1565.0</v>
      </c>
      <c r="D22" s="58">
        <v>122.0</v>
      </c>
      <c r="E22" s="58">
        <f t="shared" si="1"/>
        <v>1443</v>
      </c>
      <c r="F22" s="58">
        <v>24195.0</v>
      </c>
    </row>
    <row r="23" ht="15.75" customHeight="1">
      <c r="A23" s="37" t="s">
        <v>116</v>
      </c>
      <c r="B23" s="38">
        <f t="shared" ref="B23:F23" si="2">SUM(B3:B22)</f>
        <v>19385</v>
      </c>
      <c r="C23" s="38">
        <f t="shared" si="2"/>
        <v>410336</v>
      </c>
      <c r="D23" s="38">
        <f t="shared" si="2"/>
        <v>39633</v>
      </c>
      <c r="E23" s="38">
        <f t="shared" si="2"/>
        <v>370703</v>
      </c>
      <c r="F23" s="38">
        <f t="shared" si="2"/>
        <v>14359013</v>
      </c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ht="15.75" customHeight="1"/>
    <row r="25" ht="15.75" customHeight="1">
      <c r="D25" s="67"/>
    </row>
    <row r="26" ht="15.75" customHeight="1">
      <c r="C26" s="84" t="s">
        <v>102</v>
      </c>
      <c r="D26" s="84" t="s">
        <v>103</v>
      </c>
      <c r="E26" s="84" t="s">
        <v>104</v>
      </c>
      <c r="F26" s="84" t="s">
        <v>105</v>
      </c>
      <c r="G26" s="84" t="s">
        <v>35</v>
      </c>
    </row>
    <row r="27" ht="15.75" customHeight="1">
      <c r="C27" s="79" t="s">
        <v>39</v>
      </c>
      <c r="D27" s="69">
        <f>B23</f>
        <v>19385</v>
      </c>
      <c r="E27" s="69">
        <f>C23/100</f>
        <v>4103.36</v>
      </c>
      <c r="F27" s="69">
        <f>E23/100</f>
        <v>3707.03</v>
      </c>
      <c r="G27" s="69">
        <f>F23/1000</f>
        <v>14359.013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1:F1"/>
    <mergeCell ref="H2:H3"/>
    <mergeCell ref="I2:J2"/>
    <mergeCell ref="K2:L2"/>
    <mergeCell ref="M2:N2"/>
    <mergeCell ref="O2:P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2025-07-09T10:00:14Z</dcterms:created>
  <dc:creator>Mani Kumar Gurung</dc:creator>
</cp:coreProperties>
</file>